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혜경\3.회계출납\회계업무\11.경영공시\47기3분기\"/>
    </mc:Choice>
  </mc:AlternateContent>
  <bookViews>
    <workbookView xWindow="1080" yWindow="-150" windowWidth="12360" windowHeight="12750"/>
  </bookViews>
  <sheets>
    <sheet name="47기3분기" sheetId="7" r:id="rId1"/>
  </sheets>
  <definedNames>
    <definedName name="_xlnm.Print_Area" localSheetId="0">'47기3분기'!$A$1:$X$744</definedName>
    <definedName name="ㄱ" localSheetId="0">'47기3분기'!$H$132</definedName>
    <definedName name="ㄱ">#REF!</definedName>
  </definedNames>
  <calcPr calcId="152511"/>
</workbook>
</file>

<file path=xl/calcChain.xml><?xml version="1.0" encoding="utf-8"?>
<calcChain xmlns="http://schemas.openxmlformats.org/spreadsheetml/2006/main">
  <c r="Q230" i="7" l="1"/>
  <c r="J230" i="7"/>
  <c r="U354" i="7" l="1"/>
  <c r="U353" i="7"/>
  <c r="O340" i="7"/>
  <c r="U339" i="7"/>
  <c r="U338" i="7"/>
  <c r="U243" i="7"/>
  <c r="U242" i="7"/>
  <c r="O228" i="7"/>
  <c r="U227" i="7"/>
  <c r="U226" i="7"/>
  <c r="O227" i="7"/>
  <c r="O226" i="7"/>
  <c r="U161" i="7"/>
  <c r="J231" i="7" l="1"/>
  <c r="J232" i="7"/>
  <c r="J211" i="7"/>
  <c r="J210" i="7"/>
  <c r="J209" i="7"/>
  <c r="J199" i="7"/>
  <c r="J200" i="7"/>
  <c r="S668" i="7" l="1"/>
  <c r="P668" i="7"/>
  <c r="S666" i="7"/>
  <c r="S670" i="7" s="1"/>
  <c r="P666" i="7"/>
  <c r="P670" i="7" s="1"/>
  <c r="S665" i="7"/>
  <c r="P665" i="7"/>
  <c r="S660" i="7"/>
  <c r="P660" i="7"/>
  <c r="S655" i="7"/>
  <c r="P655" i="7"/>
  <c r="P650" i="7"/>
  <c r="V600" i="7"/>
  <c r="O600" i="7"/>
  <c r="K600" i="7"/>
  <c r="G600" i="7"/>
  <c r="V598" i="7"/>
  <c r="S598" i="7"/>
  <c r="V596" i="7"/>
  <c r="S596" i="7"/>
  <c r="S590" i="7"/>
  <c r="O590" i="7"/>
  <c r="K590" i="7"/>
  <c r="G590" i="7"/>
  <c r="V588" i="7"/>
  <c r="S588" i="7"/>
  <c r="V586" i="7"/>
  <c r="S586" i="7"/>
  <c r="B579" i="7"/>
  <c r="P509" i="7"/>
  <c r="N509" i="7"/>
  <c r="R509" i="7" s="1"/>
  <c r="L509" i="7"/>
  <c r="J509" i="7"/>
  <c r="H509" i="7"/>
  <c r="F509" i="7"/>
  <c r="R508" i="7"/>
  <c r="R507" i="7"/>
  <c r="R506" i="7"/>
  <c r="R500" i="7"/>
  <c r="R495" i="7"/>
  <c r="S459" i="7"/>
  <c r="N459" i="7"/>
  <c r="I459" i="7"/>
  <c r="U418" i="7"/>
  <c r="U581" i="7" s="1"/>
  <c r="O418" i="7"/>
  <c r="U417" i="7"/>
  <c r="U580" i="7" s="1"/>
  <c r="U702" i="7" s="1"/>
  <c r="O417" i="7"/>
  <c r="O580" i="7" s="1"/>
  <c r="O702" i="7" s="1"/>
  <c r="K402" i="7"/>
  <c r="H387" i="7"/>
  <c r="T375" i="7"/>
  <c r="L375" i="7"/>
  <c r="Q361" i="7"/>
  <c r="I361" i="7"/>
  <c r="M360" i="7" s="1"/>
  <c r="T349" i="7"/>
  <c r="P349" i="7"/>
  <c r="R348" i="7" s="1"/>
  <c r="L349" i="7"/>
  <c r="H349" i="7"/>
  <c r="J348" i="7"/>
  <c r="J347" i="7"/>
  <c r="J346" i="7"/>
  <c r="J345" i="7"/>
  <c r="J344" i="7"/>
  <c r="J349" i="7" s="1"/>
  <c r="U317" i="7"/>
  <c r="Q317" i="7"/>
  <c r="O317" i="7"/>
  <c r="M317" i="7"/>
  <c r="K317" i="7"/>
  <c r="I317" i="7"/>
  <c r="G317" i="7"/>
  <c r="E317" i="7"/>
  <c r="S315" i="7"/>
  <c r="W315" i="7" s="1"/>
  <c r="S313" i="7"/>
  <c r="S311" i="7"/>
  <c r="S317" i="7" s="1"/>
  <c r="I306" i="7"/>
  <c r="Q301" i="7"/>
  <c r="J301" i="7"/>
  <c r="P290" i="7"/>
  <c r="P293" i="7" s="1"/>
  <c r="H290" i="7"/>
  <c r="H293" i="7" s="1"/>
  <c r="P276" i="7"/>
  <c r="H276" i="7"/>
  <c r="L275" i="7"/>
  <c r="L274" i="7"/>
  <c r="L273" i="7"/>
  <c r="L276" i="7" s="1"/>
  <c r="P262" i="7"/>
  <c r="H262" i="7"/>
  <c r="P256" i="7"/>
  <c r="H256" i="7"/>
  <c r="H263" i="7" s="1"/>
  <c r="P252" i="7"/>
  <c r="T251" i="7" s="1"/>
  <c r="H252" i="7"/>
  <c r="L251" i="7" s="1"/>
  <c r="L250" i="7"/>
  <c r="L248" i="7"/>
  <c r="V232" i="7"/>
  <c r="S232" i="7"/>
  <c r="O232" i="7"/>
  <c r="L232" i="7"/>
  <c r="V231" i="7"/>
  <c r="S231" i="7"/>
  <c r="O231" i="7"/>
  <c r="L231" i="7"/>
  <c r="V230" i="7"/>
  <c r="S230" i="7"/>
  <c r="O230" i="7"/>
  <c r="L230" i="7"/>
  <c r="J201" i="7"/>
  <c r="Q190" i="7"/>
  <c r="J181" i="7"/>
  <c r="AR180" i="7"/>
  <c r="AO180" i="7"/>
  <c r="AR179" i="7"/>
  <c r="AO179" i="7"/>
  <c r="AR178" i="7"/>
  <c r="AO178" i="7"/>
  <c r="AO177" i="7"/>
  <c r="AR176" i="7"/>
  <c r="AO176" i="7"/>
  <c r="J175" i="7"/>
  <c r="AR170" i="7"/>
  <c r="AO169" i="7"/>
  <c r="AO168" i="7"/>
  <c r="AO167" i="7"/>
  <c r="AO166" i="7"/>
  <c r="U172" i="7"/>
  <c r="U196" i="7" s="1"/>
  <c r="U206" i="7" s="1"/>
  <c r="U216" i="7" s="1"/>
  <c r="U269" i="7" s="1"/>
  <c r="U281" i="7" s="1"/>
  <c r="U298" i="7" s="1"/>
  <c r="U383" i="7" s="1"/>
  <c r="U396" i="7" s="1"/>
  <c r="U444" i="7" s="1"/>
  <c r="O162" i="7"/>
  <c r="O172" i="7" s="1"/>
  <c r="O196" i="7" s="1"/>
  <c r="U171" i="7"/>
  <c r="U195" i="7" s="1"/>
  <c r="U205" i="7" s="1"/>
  <c r="U215" i="7" s="1"/>
  <c r="U268" i="7" s="1"/>
  <c r="U280" i="7" s="1"/>
  <c r="U297" i="7" s="1"/>
  <c r="U382" i="7" s="1"/>
  <c r="U395" i="7" s="1"/>
  <c r="U443" i="7" s="1"/>
  <c r="P151" i="7"/>
  <c r="N151" i="7"/>
  <c r="L151" i="7"/>
  <c r="J151" i="7"/>
  <c r="H151" i="7"/>
  <c r="F151" i="7"/>
  <c r="T150" i="7"/>
  <c r="T151" i="7" s="1"/>
  <c r="T149" i="7"/>
  <c r="T148" i="7"/>
  <c r="T147" i="7"/>
  <c r="I143" i="7"/>
  <c r="I431" i="7" s="1"/>
  <c r="I455" i="7" s="1"/>
  <c r="T139" i="7"/>
  <c r="P139" i="7"/>
  <c r="V139" i="7" s="1"/>
  <c r="L139" i="7"/>
  <c r="H139" i="7"/>
  <c r="N139" i="7" s="1"/>
  <c r="V138" i="7"/>
  <c r="N138" i="7"/>
  <c r="V137" i="7"/>
  <c r="N137" i="7"/>
  <c r="V136" i="7"/>
  <c r="N136" i="7"/>
  <c r="T135" i="7"/>
  <c r="T140" i="7" s="1"/>
  <c r="P135" i="7"/>
  <c r="V135" i="7" s="1"/>
  <c r="L135" i="7"/>
  <c r="L140" i="7" s="1"/>
  <c r="H135" i="7"/>
  <c r="N135" i="7" s="1"/>
  <c r="V134" i="7"/>
  <c r="N134" i="7"/>
  <c r="V133" i="7"/>
  <c r="N133" i="7"/>
  <c r="V132" i="7"/>
  <c r="N132" i="7"/>
  <c r="V131" i="7"/>
  <c r="N131" i="7"/>
  <c r="V130" i="7"/>
  <c r="N130" i="7"/>
  <c r="T128" i="7"/>
  <c r="P128" i="7"/>
  <c r="V128" i="7" s="1"/>
  <c r="L128" i="7"/>
  <c r="H128" i="7"/>
  <c r="N128" i="7" s="1"/>
  <c r="V127" i="7"/>
  <c r="N127" i="7"/>
  <c r="V126" i="7"/>
  <c r="N126" i="7"/>
  <c r="V125" i="7"/>
  <c r="N125" i="7"/>
  <c r="T124" i="7"/>
  <c r="T129" i="7" s="1"/>
  <c r="P124" i="7"/>
  <c r="L124" i="7"/>
  <c r="L129" i="7" s="1"/>
  <c r="H124" i="7"/>
  <c r="V123" i="7"/>
  <c r="N123" i="7"/>
  <c r="V122" i="7"/>
  <c r="N122" i="7"/>
  <c r="V121" i="7"/>
  <c r="N121" i="7"/>
  <c r="V120" i="7"/>
  <c r="N120" i="7"/>
  <c r="P117" i="7"/>
  <c r="O114" i="7"/>
  <c r="O161" i="7" s="1"/>
  <c r="B90" i="7"/>
  <c r="B143" i="7" s="1"/>
  <c r="B154" i="7" s="1"/>
  <c r="P87" i="7"/>
  <c r="H87" i="7"/>
  <c r="P80" i="7"/>
  <c r="H80" i="7"/>
  <c r="M359" i="7" l="1"/>
  <c r="L247" i="7"/>
  <c r="L252" i="7" s="1"/>
  <c r="L249" i="7"/>
  <c r="P263" i="7"/>
  <c r="T260" i="7" s="1"/>
  <c r="T247" i="7"/>
  <c r="T248" i="7"/>
  <c r="T249" i="7"/>
  <c r="T250" i="7"/>
  <c r="J190" i="7"/>
  <c r="Q164" i="7"/>
  <c r="I154" i="7"/>
  <c r="O583" i="7"/>
  <c r="J164" i="7"/>
  <c r="O171" i="7"/>
  <c r="H117" i="7"/>
  <c r="N124" i="7"/>
  <c r="H129" i="7"/>
  <c r="V124" i="7"/>
  <c r="P129" i="7"/>
  <c r="B431" i="7"/>
  <c r="B306" i="7"/>
  <c r="T261" i="7"/>
  <c r="L291" i="7"/>
  <c r="L288" i="7"/>
  <c r="L286" i="7"/>
  <c r="L292" i="7"/>
  <c r="L289" i="7"/>
  <c r="L287" i="7"/>
  <c r="L285" i="7"/>
  <c r="L290" i="7" s="1"/>
  <c r="L293" i="7" s="1"/>
  <c r="I518" i="7"/>
  <c r="I621" i="7"/>
  <c r="I645" i="7" s="1"/>
  <c r="I677" i="7" s="1"/>
  <c r="O206" i="7"/>
  <c r="Q198" i="7"/>
  <c r="L260" i="7"/>
  <c r="L259" i="7"/>
  <c r="L258" i="7"/>
  <c r="L257" i="7"/>
  <c r="L255" i="7"/>
  <c r="L254" i="7"/>
  <c r="L253" i="7"/>
  <c r="L261" i="7"/>
  <c r="T292" i="7"/>
  <c r="T291" i="7"/>
  <c r="T289" i="7"/>
  <c r="T288" i="7"/>
  <c r="T287" i="7"/>
  <c r="T286" i="7"/>
  <c r="T285" i="7"/>
  <c r="H140" i="7"/>
  <c r="P140" i="7"/>
  <c r="T275" i="7"/>
  <c r="T274" i="7"/>
  <c r="T273" i="7"/>
  <c r="T276" i="7" s="1"/>
  <c r="W317" i="7"/>
  <c r="Q174" i="7"/>
  <c r="R344" i="7"/>
  <c r="R345" i="7"/>
  <c r="R346" i="7"/>
  <c r="R347" i="7"/>
  <c r="N348" i="7"/>
  <c r="N347" i="7"/>
  <c r="N346" i="7"/>
  <c r="N345" i="7"/>
  <c r="N344" i="7"/>
  <c r="V348" i="7"/>
  <c r="V347" i="7"/>
  <c r="V346" i="7"/>
  <c r="V345" i="7"/>
  <c r="V344" i="7"/>
  <c r="M358" i="7"/>
  <c r="U360" i="7"/>
  <c r="U359" i="7"/>
  <c r="U358" i="7"/>
  <c r="U361" i="7" s="1"/>
  <c r="O581" i="7"/>
  <c r="J420" i="7"/>
  <c r="F420" i="7"/>
  <c r="V590" i="7"/>
  <c r="S600" i="7"/>
  <c r="M361" i="7" l="1"/>
  <c r="V349" i="7"/>
  <c r="T257" i="7"/>
  <c r="T254" i="7"/>
  <c r="T259" i="7"/>
  <c r="T253" i="7"/>
  <c r="T255" i="7"/>
  <c r="T258" i="7"/>
  <c r="T252" i="7"/>
  <c r="N140" i="7"/>
  <c r="J138" i="7"/>
  <c r="J137" i="7"/>
  <c r="J136" i="7"/>
  <c r="J134" i="7"/>
  <c r="J133" i="7"/>
  <c r="J132" i="7"/>
  <c r="J131" i="7"/>
  <c r="J130" i="7"/>
  <c r="L262" i="7"/>
  <c r="B455" i="7"/>
  <c r="B518" i="7" s="1"/>
  <c r="B621" i="7" s="1"/>
  <c r="B645" i="7" s="1"/>
  <c r="B677" i="7" s="1"/>
  <c r="J432" i="7"/>
  <c r="O195" i="7"/>
  <c r="J174" i="7"/>
  <c r="K583" i="7"/>
  <c r="N349" i="7"/>
  <c r="R349" i="7"/>
  <c r="V140" i="7"/>
  <c r="R138" i="7"/>
  <c r="R137" i="7"/>
  <c r="R136" i="7"/>
  <c r="R139" i="7" s="1"/>
  <c r="R134" i="7"/>
  <c r="R133" i="7"/>
  <c r="R132" i="7"/>
  <c r="R131" i="7"/>
  <c r="R130" i="7"/>
  <c r="T290" i="7"/>
  <c r="T293" i="7" s="1"/>
  <c r="L256" i="7"/>
  <c r="O216" i="7"/>
  <c r="Q208" i="7"/>
  <c r="V129" i="7"/>
  <c r="R127" i="7"/>
  <c r="R126" i="7"/>
  <c r="R125" i="7"/>
  <c r="R123" i="7"/>
  <c r="R122" i="7"/>
  <c r="R121" i="7"/>
  <c r="R120" i="7"/>
  <c r="N129" i="7"/>
  <c r="J127" i="7"/>
  <c r="J126" i="7"/>
  <c r="J125" i="7"/>
  <c r="J123" i="7"/>
  <c r="J122" i="7"/>
  <c r="J121" i="7"/>
  <c r="J120" i="7"/>
  <c r="T262" i="7" l="1"/>
  <c r="T256" i="7"/>
  <c r="T263" i="7"/>
  <c r="J139" i="7"/>
  <c r="J124" i="7"/>
  <c r="J129" i="7" s="1"/>
  <c r="J128" i="7"/>
  <c r="R124" i="7"/>
  <c r="R128" i="7"/>
  <c r="Q218" i="7"/>
  <c r="L263" i="7"/>
  <c r="R135" i="7"/>
  <c r="R140" i="7" s="1"/>
  <c r="J198" i="7"/>
  <c r="O205" i="7"/>
  <c r="J135" i="7"/>
  <c r="J140" i="7" l="1"/>
  <c r="R129" i="7"/>
  <c r="O215" i="7"/>
  <c r="J208" i="7"/>
  <c r="O243" i="7"/>
  <c r="Q229" i="7"/>
  <c r="O269" i="7" l="1"/>
  <c r="P245" i="7"/>
  <c r="J218" i="7"/>
  <c r="O242" i="7" l="1"/>
  <c r="J229" i="7"/>
  <c r="P271" i="7"/>
  <c r="O281" i="7"/>
  <c r="P283" i="7" l="1"/>
  <c r="O298" i="7"/>
  <c r="O268" i="7"/>
  <c r="H245" i="7"/>
  <c r="Q300" i="7" l="1"/>
  <c r="O339" i="7"/>
  <c r="O280" i="7"/>
  <c r="H271" i="7"/>
  <c r="P341" i="7" l="1"/>
  <c r="O354" i="7"/>
  <c r="O297" i="7"/>
  <c r="H283" i="7"/>
  <c r="P373" i="7" l="1"/>
  <c r="P356" i="7"/>
  <c r="O383" i="7"/>
  <c r="O338" i="7"/>
  <c r="J300" i="7"/>
  <c r="H341" i="7" l="1"/>
  <c r="O353" i="7"/>
  <c r="O396" i="7"/>
  <c r="P385" i="7"/>
  <c r="O382" i="7" l="1"/>
  <c r="H373" i="7"/>
  <c r="H356" i="7"/>
  <c r="O444" i="7"/>
  <c r="P446" i="7" s="1"/>
  <c r="P398" i="7"/>
  <c r="O395" i="7" l="1"/>
  <c r="H385" i="7"/>
  <c r="O443" i="7" l="1"/>
  <c r="H446" i="7" s="1"/>
  <c r="H398" i="7"/>
</calcChain>
</file>

<file path=xl/comments1.xml><?xml version="1.0" encoding="utf-8"?>
<comments xmlns="http://schemas.openxmlformats.org/spreadsheetml/2006/main">
  <authors>
    <author>che</author>
    <author>(주)삼보상호저축은행</author>
    <author>Administrator</author>
  </authors>
  <commentList>
    <comment ref="L120" authorId="0" shapeId="0">
      <text>
        <r>
          <rPr>
            <b/>
            <sz val="9"/>
            <color indexed="81"/>
            <rFont val="돋움"/>
            <family val="3"/>
            <charset val="129"/>
          </rPr>
          <t>예수금이자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해당예금보험료</t>
        </r>
      </text>
    </comment>
    <comment ref="T120" authorId="0" shapeId="0">
      <text>
        <r>
          <rPr>
            <b/>
            <sz val="9"/>
            <color indexed="81"/>
            <rFont val="돋움"/>
            <family val="3"/>
            <charset val="129"/>
          </rPr>
          <t>예수금이자+해당예금보험료</t>
        </r>
      </text>
    </comment>
    <comment ref="H125" authorId="1" shapeId="0">
      <text>
        <r>
          <rPr>
            <b/>
            <sz val="9"/>
            <color indexed="81"/>
            <rFont val="굴림"/>
            <family val="3"/>
            <charset val="129"/>
          </rPr>
          <t>자본금+자본잉여금+자본조정+기타포괄손익누계액+이익잉여금</t>
        </r>
      </text>
    </comment>
    <comment ref="P125" authorId="1" shapeId="0">
      <text>
        <r>
          <rPr>
            <b/>
            <sz val="9"/>
            <color indexed="81"/>
            <rFont val="굴림"/>
            <family val="3"/>
            <charset val="129"/>
          </rPr>
          <t>자본금+자본잉여금+자본조정+기타포괄손익누계액+이익잉여금</t>
        </r>
      </text>
    </comment>
    <comment ref="H126" authorId="1" shapeId="0">
      <text>
        <r>
          <rPr>
            <b/>
            <sz val="9"/>
            <color indexed="81"/>
            <rFont val="굴림"/>
            <family val="3"/>
            <charset val="129"/>
          </rPr>
          <t>퇴직급여충당금-국민연금전환금-퇴직보험예치금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P126" authorId="1" shapeId="0">
      <text>
        <r>
          <rPr>
            <b/>
            <sz val="9"/>
            <color indexed="81"/>
            <rFont val="굴림"/>
            <family val="3"/>
            <charset val="129"/>
          </rPr>
          <t>퇴직급여충당금-국민연금전환금-퇴직보험예치금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H127" authorId="0" shapeId="0">
      <text>
        <r>
          <rPr>
            <b/>
            <sz val="9"/>
            <color indexed="81"/>
            <rFont val="돋움"/>
            <family val="3"/>
            <charset val="129"/>
          </rPr>
          <t>미지급금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미지급비용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선수수익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수입보증금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이연법인세대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잡부채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가수금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수입제세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미지급법인세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미지급배당금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기타부채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P127" authorId="0" shapeId="0">
      <text>
        <r>
          <rPr>
            <b/>
            <sz val="9"/>
            <color indexed="81"/>
            <rFont val="돋움"/>
            <family val="3"/>
            <charset val="129"/>
          </rPr>
          <t>미지급금+미지급비용+선수수익+수입보증금+이연법인세대+잡부채(가수금+수입제세+미지급법인세+미지급배당금+기타부채)</t>
        </r>
      </text>
    </comment>
    <comment ref="L131" authorId="1" shapeId="0">
      <text>
        <r>
          <rPr>
            <b/>
            <sz val="9"/>
            <color indexed="81"/>
            <rFont val="굴림"/>
            <family val="3"/>
            <charset val="129"/>
          </rPr>
          <t>유가증권이자+상품주식배당금+투자주식배당금+상품유가증권처분이익(손실)+상품유가증권평가이익(손실)</t>
        </r>
      </text>
    </comment>
    <comment ref="T131" authorId="1" shapeId="0">
      <text>
        <r>
          <rPr>
            <b/>
            <sz val="9"/>
            <color indexed="81"/>
            <rFont val="굴림"/>
            <family val="3"/>
            <charset val="129"/>
          </rPr>
          <t>유가증권이자+상품주식배당금+투자주식배당금+상품유가증권처분이익(손실)+상품유가증권평가이익(손실)</t>
        </r>
      </text>
    </comment>
    <comment ref="H132" authorId="1" shapeId="0">
      <text>
        <r>
          <rPr>
            <b/>
            <sz val="9"/>
            <color indexed="81"/>
            <rFont val="굴림"/>
            <family val="3"/>
            <charset val="129"/>
          </rPr>
          <t>대출금중 기타대출채권(여신성가지급금)제외</t>
        </r>
      </text>
    </comment>
    <comment ref="L132" authorId="1" shapeId="0">
      <text>
        <r>
          <rPr>
            <b/>
            <sz val="9"/>
            <color indexed="81"/>
            <rFont val="굴림"/>
            <family val="3"/>
            <charset val="129"/>
          </rPr>
          <t>대출금이자</t>
        </r>
      </text>
    </comment>
    <comment ref="P132" authorId="0" shapeId="0">
      <text>
        <r>
          <rPr>
            <b/>
            <sz val="9"/>
            <color indexed="81"/>
            <rFont val="돋움"/>
            <family val="3"/>
            <charset val="129"/>
          </rPr>
          <t>대출금중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기타대출채권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여신성가지급금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</text>
    </comment>
    <comment ref="T132" authorId="1" shapeId="0">
      <text>
        <r>
          <rPr>
            <b/>
            <sz val="9"/>
            <color indexed="81"/>
            <rFont val="굴림"/>
            <family val="3"/>
            <charset val="129"/>
          </rPr>
          <t>대출금이자</t>
        </r>
      </text>
    </comment>
    <comment ref="H133" authorId="0" shapeId="0">
      <text>
        <r>
          <rPr>
            <sz val="9"/>
            <color indexed="81"/>
            <rFont val="돋움"/>
            <family val="3"/>
            <charset val="129"/>
          </rPr>
          <t>외상채권매입+본지점+내국환+가지급금중 여신성가지급금+종업원대여금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3" authorId="0" shapeId="0">
      <text>
        <r>
          <rPr>
            <b/>
            <sz val="9"/>
            <color indexed="81"/>
            <rFont val="돋움"/>
            <family val="3"/>
            <charset val="129"/>
          </rPr>
          <t>기타이자수익(종업원대여금이자+수입잡이자+본지점환잔이자+현재가치할인차금환입)</t>
        </r>
      </text>
    </comment>
    <comment ref="T133" authorId="0" shapeId="0">
      <text>
        <r>
          <rPr>
            <b/>
            <sz val="9"/>
            <color indexed="81"/>
            <rFont val="돋움"/>
            <family val="3"/>
            <charset val="129"/>
          </rPr>
          <t>기타이자수익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종업원대여금이자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수입잡이자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본지점환잔이자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현재가치할인차금환입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7" authorId="1" shapeId="0">
      <text>
        <r>
          <rPr>
            <b/>
            <sz val="9"/>
            <color indexed="81"/>
            <rFont val="굴림"/>
            <family val="3"/>
            <charset val="129"/>
          </rPr>
          <t>유형자산-감가상각누계액</t>
        </r>
      </text>
    </comment>
    <comment ref="P137" authorId="1" shapeId="0">
      <text>
        <r>
          <rPr>
            <b/>
            <sz val="9"/>
            <color indexed="81"/>
            <rFont val="굴림"/>
            <family val="3"/>
            <charset val="129"/>
          </rPr>
          <t>유형자산-감가상각누계액</t>
        </r>
      </text>
    </comment>
    <comment ref="H138" authorId="1" shapeId="0">
      <text>
        <r>
          <rPr>
            <b/>
            <sz val="9"/>
            <color indexed="81"/>
            <rFont val="굴림"/>
            <family val="3"/>
            <charset val="129"/>
          </rPr>
          <t>투자자산+무형자산+비업무용자산+보증금+미수금+미수수익+선급비용+선급금+이연법인세차+잡자산(가지급금.다만,여신성가지급금제외+용도품+공탁금+선급법인세+기타잡자산)</t>
        </r>
      </text>
    </comment>
    <comment ref="P138" authorId="0" shapeId="0">
      <text>
        <r>
          <rPr>
            <b/>
            <sz val="9"/>
            <color indexed="81"/>
            <rFont val="돋움"/>
            <family val="3"/>
            <charset val="129"/>
          </rPr>
          <t>투자자산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무형자산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비업무용자산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보증금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미수금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미수수익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선급비용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선급금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이연법인세차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잡자산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가지급금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>다만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여신성가지급금제외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용도품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공탁금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선급법인세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기타잡자산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F147" authorId="2" shapeId="0">
      <text>
        <r>
          <rPr>
            <b/>
            <sz val="9"/>
            <color indexed="81"/>
            <rFont val="돋움"/>
            <family val="3"/>
            <charset val="129"/>
          </rPr>
          <t>대출금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현금및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예치금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지급준비예치금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미포함
</t>
        </r>
      </text>
    </comment>
    <comment ref="AE165" authorId="0" shapeId="0">
      <text>
        <r>
          <rPr>
            <b/>
            <sz val="9"/>
            <color indexed="81"/>
            <rFont val="돋움"/>
            <family val="3"/>
            <charset val="129"/>
          </rPr>
          <t>기본자본 및 위험가중자산을 사용하여 산출</t>
        </r>
      </text>
    </comment>
    <comment ref="AE166" authorId="0" shapeId="0">
      <text>
        <r>
          <rPr>
            <b/>
            <sz val="9"/>
            <color indexed="81"/>
            <rFont val="돋움"/>
            <family val="3"/>
            <charset val="129"/>
          </rPr>
          <t>단순자기자본/총자산*100
:단순자기자본=대차대조표상자본총계
:총자산=대차대조표상 총자산(제충당금 등 차감항목 차감후)</t>
        </r>
      </text>
    </comment>
    <comment ref="AE167" authorId="0" shapeId="0">
      <text>
        <r>
          <rPr>
            <b/>
            <sz val="9"/>
            <color indexed="81"/>
            <rFont val="돋움"/>
            <family val="3"/>
            <charset val="129"/>
          </rPr>
          <t>손실위험도가중여신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감독규정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36</t>
        </r>
        <r>
          <rPr>
            <b/>
            <sz val="9"/>
            <color indexed="81"/>
            <rFont val="돋움"/>
            <family val="3"/>
            <charset val="129"/>
          </rPr>
          <t>조제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해당자산의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건전성분류에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고정분류채권의</t>
        </r>
        <r>
          <rPr>
            <b/>
            <sz val="9"/>
            <color indexed="81"/>
            <rFont val="Tahoma"/>
            <family val="2"/>
          </rPr>
          <t xml:space="preserve"> 20%, </t>
        </r>
        <r>
          <rPr>
            <b/>
            <sz val="9"/>
            <color indexed="81"/>
            <rFont val="돋움"/>
            <family val="3"/>
            <charset val="129"/>
          </rPr>
          <t>회수의문분류채권의</t>
        </r>
        <r>
          <rPr>
            <b/>
            <sz val="9"/>
            <color indexed="81"/>
            <rFont val="Tahoma"/>
            <family val="2"/>
          </rPr>
          <t xml:space="preserve"> 75%, </t>
        </r>
        <r>
          <rPr>
            <b/>
            <sz val="9"/>
            <color indexed="81"/>
            <rFont val="돋움"/>
            <family val="3"/>
            <charset val="129"/>
          </rPr>
          <t>추정손실분류채권의</t>
        </r>
        <r>
          <rPr>
            <b/>
            <sz val="9"/>
            <color indexed="81"/>
            <rFont val="Tahoma"/>
            <family val="2"/>
          </rPr>
          <t xml:space="preserve"> 100%</t>
        </r>
        <r>
          <rPr>
            <b/>
            <sz val="9"/>
            <color indexed="81"/>
            <rFont val="돋움"/>
            <family val="3"/>
            <charset val="129"/>
          </rPr>
          <t>상당액의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합계액
</t>
        </r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>손실위험도가중여신</t>
        </r>
        <r>
          <rPr>
            <b/>
            <sz val="9"/>
            <color indexed="81"/>
            <rFont val="Tahoma"/>
            <family val="2"/>
          </rPr>
          <t>/(</t>
        </r>
        <r>
          <rPr>
            <b/>
            <sz val="9"/>
            <color indexed="81"/>
            <rFont val="돋움"/>
            <family val="3"/>
            <charset val="129"/>
          </rPr>
          <t>자기자본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대손충당금</t>
        </r>
        <r>
          <rPr>
            <b/>
            <sz val="9"/>
            <color indexed="81"/>
            <rFont val="Tahoma"/>
            <family val="2"/>
          </rPr>
          <t>)*100</t>
        </r>
      </text>
    </comment>
    <comment ref="AE168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고정이하분류여신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대손충당금</t>
        </r>
        <r>
          <rPr>
            <b/>
            <sz val="9"/>
            <color indexed="81"/>
            <rFont val="Tahoma"/>
            <family val="2"/>
          </rPr>
          <t>)/(</t>
        </r>
        <r>
          <rPr>
            <b/>
            <sz val="9"/>
            <color indexed="81"/>
            <rFont val="돋움"/>
            <family val="3"/>
            <charset val="129"/>
          </rPr>
          <t>총여신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대손충당금</t>
        </r>
        <r>
          <rPr>
            <b/>
            <sz val="9"/>
            <color indexed="81"/>
            <rFont val="Tahoma"/>
            <family val="2"/>
          </rPr>
          <t>)*100</t>
        </r>
      </text>
    </comment>
    <comment ref="AE174" authorId="0" shapeId="0">
      <text>
        <r>
          <rPr>
            <b/>
            <sz val="9"/>
            <color indexed="81"/>
            <rFont val="돋움"/>
            <family val="3"/>
            <charset val="129"/>
          </rPr>
          <t>영업비용/영업수익*100</t>
        </r>
      </text>
    </comment>
    <comment ref="AE175" authorId="0" shapeId="0">
      <text>
        <r>
          <rPr>
            <b/>
            <sz val="9"/>
            <color indexed="81"/>
            <rFont val="돋움"/>
            <family val="3"/>
            <charset val="129"/>
          </rPr>
          <t>유동성자산/유동성부채*100</t>
        </r>
      </text>
    </comment>
    <comment ref="AE176" authorId="0" shapeId="0">
      <text>
        <r>
          <rPr>
            <b/>
            <sz val="9"/>
            <color indexed="81"/>
            <rFont val="돋움"/>
            <family val="3"/>
            <charset val="129"/>
          </rPr>
          <t>실가용자금(평잔)/총예수금(평잔)*100</t>
        </r>
      </text>
    </comment>
    <comment ref="AE177" authorId="0" shapeId="0">
      <text>
        <r>
          <rPr>
            <b/>
            <sz val="9"/>
            <color indexed="81"/>
            <rFont val="돋움"/>
            <family val="3"/>
            <charset val="129"/>
          </rPr>
          <t>유형자산/자기자본*100</t>
        </r>
      </text>
    </comment>
    <comment ref="AH181" authorId="0" shapeId="0">
      <text>
        <r>
          <rPr>
            <b/>
            <sz val="9"/>
            <color indexed="81"/>
            <rFont val="돋움"/>
            <family val="3"/>
            <charset val="129"/>
          </rPr>
          <t>평잔</t>
        </r>
      </text>
    </comment>
    <comment ref="AH182" authorId="0" shapeId="0">
      <text>
        <r>
          <rPr>
            <b/>
            <sz val="9"/>
            <color indexed="81"/>
            <rFont val="돋움"/>
            <family val="3"/>
            <charset val="129"/>
          </rPr>
          <t>평잔</t>
        </r>
      </text>
    </comment>
    <comment ref="AE183" authorId="0" shapeId="0">
      <text>
        <r>
          <rPr>
            <b/>
            <sz val="9"/>
            <color indexed="81"/>
            <rFont val="돋움"/>
            <family val="3"/>
            <charset val="129"/>
          </rPr>
          <t>퇴직급여충당금잔액/전직원일시퇴직시 소요 퇴직금*100</t>
        </r>
      </text>
    </comment>
    <comment ref="J186" authorId="2" shapeId="0">
      <text>
        <r>
          <rPr>
            <b/>
            <sz val="9"/>
            <color indexed="81"/>
            <rFont val="돋움"/>
            <family val="3"/>
            <charset val="129"/>
          </rPr>
          <t>대출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대손충당금만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고정이하제외</t>
        </r>
      </text>
    </comment>
    <comment ref="B199" authorId="0" shapeId="0">
      <text>
        <r>
          <rPr>
            <b/>
            <sz val="9"/>
            <color indexed="81"/>
            <rFont val="Tahoma"/>
            <family val="2"/>
          </rPr>
          <t>=(</t>
        </r>
        <r>
          <rPr>
            <b/>
            <sz val="9"/>
            <color indexed="81"/>
            <rFont val="돋움"/>
            <family val="3"/>
            <charset val="129"/>
          </rPr>
          <t>손실위험도가중여신)/(자기자본+대손충당금)*100
손실위험도가중여신
:고정의20%+회수의문의75%+추정손실의100%</t>
        </r>
      </text>
    </comment>
    <comment ref="B200" authorId="0" shapeId="0">
      <text>
        <r>
          <rPr>
            <b/>
            <sz val="9"/>
            <color indexed="81"/>
            <rFont val="Tahoma"/>
            <family val="2"/>
          </rPr>
          <t>=(</t>
        </r>
        <r>
          <rPr>
            <b/>
            <sz val="9"/>
            <color indexed="81"/>
            <rFont val="돋움"/>
            <family val="3"/>
            <charset val="129"/>
          </rPr>
          <t xml:space="preserve">고정이하분류여신-대손충당금)/(총여신-대손충당금)*100
</t>
        </r>
      </text>
    </comment>
    <comment ref="B201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연체대출금/총대출금*100
</t>
        </r>
      </text>
    </comment>
    <comment ref="B209" authorId="0" shapeId="0">
      <text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 xml:space="preserve">당기순이익/총자산평잔*100
</t>
        </r>
      </text>
    </comment>
    <comment ref="B210" authorId="0" shapeId="0">
      <text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 xml:space="preserve">판매비와 일반관리비/총자산평잔
</t>
        </r>
      </text>
    </comment>
    <comment ref="B211" authorId="0" shapeId="0">
      <text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>영업비용/영업수익*100</t>
        </r>
      </text>
    </comment>
    <comment ref="E230" authorId="2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당기순이익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손실</t>
        </r>
        <r>
          <rPr>
            <sz val="9"/>
            <color indexed="81"/>
            <rFont val="Tahoma"/>
            <family val="2"/>
          </rPr>
          <t>)-</t>
        </r>
        <r>
          <rPr>
            <sz val="9"/>
            <color indexed="81"/>
            <rFont val="돋움"/>
            <family val="3"/>
            <charset val="129"/>
          </rPr>
          <t>대송상각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인원수
</t>
        </r>
      </text>
    </comment>
    <comment ref="E233" authorId="0" shapeId="0">
      <text>
        <r>
          <rPr>
            <b/>
            <sz val="9"/>
            <color indexed="81"/>
            <rFont val="돋움"/>
            <family val="3"/>
            <charset val="129"/>
          </rPr>
          <t>평잔</t>
        </r>
      </text>
    </comment>
    <comment ref="E234" authorId="0" shapeId="0">
      <text>
        <r>
          <rPr>
            <b/>
            <sz val="9"/>
            <color indexed="81"/>
            <rFont val="돋움"/>
            <family val="3"/>
            <charset val="129"/>
          </rPr>
          <t>평잔</t>
        </r>
      </text>
    </comment>
    <comment ref="B311" authorId="2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화면번호</t>
        </r>
        <r>
          <rPr>
            <sz val="9"/>
            <color indexed="81"/>
            <rFont val="Tahoma"/>
            <family val="2"/>
          </rPr>
          <t xml:space="preserve"> I5310
</t>
        </r>
      </text>
    </comment>
    <comment ref="H356" authorId="1" shapeId="0">
      <text>
        <r>
          <rPr>
            <b/>
            <sz val="9"/>
            <color indexed="81"/>
            <rFont val="굴림"/>
            <family val="3"/>
            <charset val="129"/>
          </rPr>
          <t>예금동향보고서(월보, 수신과목별잔액)
2005년도부터 적용수정
2004년도까지는 감독원보고 
예금조달처별현황(소규모기업,개인)을 적용
2005년도 자료작성시 수정함(2004년비교자료도 수정함)</t>
        </r>
      </text>
    </comment>
    <comment ref="P356" authorId="1" shapeId="0">
      <text>
        <r>
          <rPr>
            <b/>
            <sz val="9"/>
            <color indexed="81"/>
            <rFont val="굴림"/>
            <family val="3"/>
            <charset val="129"/>
          </rPr>
          <t>예금동향보고서(월보, 수신과목별잔액)
2005년도부터 적용수정
2004년도까지는 감독원보고 
예금조달처별현황(소규모기업,개인)을 적용
2005년도 자료작성시 수정함(2004년비교자료도 수정함)</t>
        </r>
      </text>
    </comment>
    <comment ref="B495" authorId="1" shapeId="0">
      <text>
        <r>
          <rPr>
            <b/>
            <sz val="9"/>
            <color indexed="81"/>
            <rFont val="굴림"/>
            <family val="3"/>
            <charset val="129"/>
          </rPr>
          <t>자산부채만기구조현황</t>
        </r>
      </text>
    </comment>
    <comment ref="B500" authorId="1" shapeId="0">
      <text>
        <r>
          <rPr>
            <b/>
            <sz val="9"/>
            <color indexed="81"/>
            <rFont val="굴림"/>
            <family val="3"/>
            <charset val="129"/>
          </rPr>
          <t>자산부채만기구조현황</t>
        </r>
      </text>
    </comment>
    <comment ref="B505" authorId="1" shapeId="0">
      <text>
        <r>
          <rPr>
            <b/>
            <sz val="9"/>
            <color indexed="81"/>
            <rFont val="굴림"/>
            <family val="3"/>
            <charset val="129"/>
          </rPr>
          <t>자산부채만기구조현황</t>
        </r>
      </text>
    </comment>
    <comment ref="M613" authorId="0" shapeId="0">
      <text>
        <r>
          <rPr>
            <sz val="9"/>
            <color indexed="81"/>
            <rFont val="돋움"/>
            <family val="3"/>
            <charset val="129"/>
          </rPr>
          <t>상호저축은행법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11</t>
        </r>
        <r>
          <rPr>
            <sz val="9"/>
            <color indexed="81"/>
            <rFont val="돋움"/>
            <family val="3"/>
            <charset val="129"/>
          </rPr>
          <t xml:space="preserve">호
</t>
        </r>
        <r>
          <rPr>
            <sz val="9"/>
            <color indexed="81"/>
            <rFont val="Tahoma"/>
            <family val="2"/>
          </rPr>
          <t>11. "</t>
        </r>
        <r>
          <rPr>
            <sz val="9"/>
            <color indexed="81"/>
            <rFont val="돋움"/>
            <family val="3"/>
            <charset val="129"/>
          </rPr>
          <t>대주주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하나에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주주를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말한다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최대주주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상호저축은행의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의결권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발행주식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대통령령으로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특수한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이하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특수관계인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이라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한다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누구의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소유하는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주식을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많은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본인
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주요주주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누구의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상호저축은행의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의결권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발행주식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총수의</t>
        </r>
        <r>
          <rPr>
            <sz val="9"/>
            <color indexed="81"/>
            <rFont val="Tahoma"/>
            <family val="2"/>
          </rPr>
          <t xml:space="preserve"> 100</t>
        </r>
        <r>
          <rPr>
            <sz val="9"/>
            <color indexed="81"/>
            <rFont val="돋움"/>
            <family val="3"/>
            <charset val="129"/>
          </rPr>
          <t>분의</t>
        </r>
        <r>
          <rPr>
            <sz val="9"/>
            <color indexed="81"/>
            <rFont val="Tahoma"/>
            <family val="2"/>
          </rPr>
          <t xml:space="preserve"> 10 </t>
        </r>
        <r>
          <rPr>
            <sz val="9"/>
            <color indexed="81"/>
            <rFont val="돋움"/>
            <family val="3"/>
            <charset val="129"/>
          </rPr>
          <t>이상의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주식을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소유하는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방법으로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상호저축은행의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경영사항에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사실상의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영향력을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행사하는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주주로서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대통령령으로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자
</t>
        </r>
      </text>
    </comment>
  </commentList>
</comments>
</file>

<file path=xl/sharedStrings.xml><?xml version="1.0" encoding="utf-8"?>
<sst xmlns="http://schemas.openxmlformats.org/spreadsheetml/2006/main" count="889" uniqueCount="579">
  <si>
    <t>고객중심의 가치경영을 통하여</t>
    <phoneticPr fontId="4" type="noConversion"/>
  </si>
  <si>
    <t>고객의 재산증식과 안전을 최우선으로 생각하는 마음으로</t>
    <phoneticPr fontId="4" type="noConversion"/>
  </si>
  <si>
    <t>고객과 더불어 성장 발전하는 우량저축은행을 목표로 함</t>
    <phoneticPr fontId="4" type="noConversion"/>
  </si>
  <si>
    <t>(1) 조직도</t>
    <phoneticPr fontId="4" type="noConversion"/>
  </si>
  <si>
    <t>대표이사</t>
    <phoneticPr fontId="4" type="noConversion"/>
  </si>
  <si>
    <t>총무,전산</t>
    <phoneticPr fontId="4" type="noConversion"/>
  </si>
  <si>
    <t>수신</t>
    <phoneticPr fontId="4" type="noConversion"/>
  </si>
  <si>
    <t>여신,관리</t>
    <phoneticPr fontId="4" type="noConversion"/>
  </si>
  <si>
    <t>(2) 영업점 및 자동화기기</t>
    <phoneticPr fontId="4" type="noConversion"/>
  </si>
  <si>
    <t>영 업 점</t>
    <phoneticPr fontId="4" type="noConversion"/>
  </si>
  <si>
    <t>자동화기기</t>
    <phoneticPr fontId="4" type="noConversion"/>
  </si>
  <si>
    <t>지 점</t>
    <phoneticPr fontId="4" type="noConversion"/>
  </si>
  <si>
    <t>출장소</t>
    <phoneticPr fontId="4" type="noConversion"/>
  </si>
  <si>
    <t>계</t>
    <phoneticPr fontId="4" type="noConversion"/>
  </si>
  <si>
    <t>본점(1)</t>
    <phoneticPr fontId="4" type="noConversion"/>
  </si>
  <si>
    <t>CD</t>
    <phoneticPr fontId="4" type="noConversion"/>
  </si>
  <si>
    <t>ATM</t>
    <phoneticPr fontId="4" type="noConversion"/>
  </si>
  <si>
    <t>기타</t>
    <phoneticPr fontId="4" type="noConversion"/>
  </si>
  <si>
    <t>(단위 : 명)</t>
    <phoneticPr fontId="4" type="noConversion"/>
  </si>
  <si>
    <t>구       분</t>
    <phoneticPr fontId="4" type="noConversion"/>
  </si>
  <si>
    <t>임    원</t>
    <phoneticPr fontId="4" type="noConversion"/>
  </si>
  <si>
    <t>상    근</t>
    <phoneticPr fontId="4" type="noConversion"/>
  </si>
  <si>
    <t>책 임 자</t>
    <phoneticPr fontId="4" type="noConversion"/>
  </si>
  <si>
    <t>직    원</t>
    <phoneticPr fontId="4" type="noConversion"/>
  </si>
  <si>
    <t>성 명</t>
    <phoneticPr fontId="4" type="noConversion"/>
  </si>
  <si>
    <t>직 명</t>
    <phoneticPr fontId="4" type="noConversion"/>
  </si>
  <si>
    <t>감사</t>
    <phoneticPr fontId="4" type="noConversion"/>
  </si>
  <si>
    <t>이사</t>
    <phoneticPr fontId="4" type="noConversion"/>
  </si>
  <si>
    <t>자본금</t>
    <phoneticPr fontId="4" type="noConversion"/>
  </si>
  <si>
    <t>김종대(金種大)</t>
    <phoneticPr fontId="4" type="noConversion"/>
  </si>
  <si>
    <t>(단위 : 억원)</t>
    <phoneticPr fontId="4" type="noConversion"/>
  </si>
  <si>
    <t>년월일</t>
    <phoneticPr fontId="4" type="noConversion"/>
  </si>
  <si>
    <t>비고</t>
    <phoneticPr fontId="4" type="noConversion"/>
  </si>
  <si>
    <t>%</t>
    <phoneticPr fontId="4" type="noConversion"/>
  </si>
  <si>
    <t>(단위 : 억원, %)</t>
    <phoneticPr fontId="4" type="noConversion"/>
  </si>
  <si>
    <t>평균잔액</t>
    <phoneticPr fontId="4" type="noConversion"/>
  </si>
  <si>
    <t>이 자       금 액</t>
    <phoneticPr fontId="4" type="noConversion"/>
  </si>
  <si>
    <t>이자율</t>
    <phoneticPr fontId="4" type="noConversion"/>
  </si>
  <si>
    <t>구성비</t>
    <phoneticPr fontId="4" type="noConversion"/>
  </si>
  <si>
    <t>원 가 성</t>
    <phoneticPr fontId="4" type="noConversion"/>
  </si>
  <si>
    <t>무 원 가 성</t>
    <phoneticPr fontId="4" type="noConversion"/>
  </si>
  <si>
    <t>수 익 성</t>
    <phoneticPr fontId="4" type="noConversion"/>
  </si>
  <si>
    <t>무 수 익 성</t>
    <phoneticPr fontId="4" type="noConversion"/>
  </si>
  <si>
    <t>표지어음예수금</t>
    <phoneticPr fontId="4" type="noConversion"/>
  </si>
  <si>
    <t>예    수    금</t>
    <phoneticPr fontId="4" type="noConversion"/>
  </si>
  <si>
    <t>차    입    금</t>
    <phoneticPr fontId="4" type="noConversion"/>
  </si>
  <si>
    <t>기          타</t>
    <phoneticPr fontId="4" type="noConversion"/>
  </si>
  <si>
    <t>소          계</t>
    <phoneticPr fontId="4" type="noConversion"/>
  </si>
  <si>
    <t>조   달   합   계</t>
    <phoneticPr fontId="4" type="noConversion"/>
  </si>
  <si>
    <t>운   용   합   계</t>
    <phoneticPr fontId="4" type="noConversion"/>
  </si>
  <si>
    <t>자  본  총  계</t>
    <phoneticPr fontId="4" type="noConversion"/>
  </si>
  <si>
    <t>충    당    금</t>
    <phoneticPr fontId="4" type="noConversion"/>
  </si>
  <si>
    <t>예    치    금</t>
    <phoneticPr fontId="4" type="noConversion"/>
  </si>
  <si>
    <t>대    출    금</t>
    <phoneticPr fontId="4" type="noConversion"/>
  </si>
  <si>
    <t>현          금</t>
    <phoneticPr fontId="4" type="noConversion"/>
  </si>
  <si>
    <t>일반   직원</t>
    <phoneticPr fontId="4" type="noConversion"/>
  </si>
  <si>
    <t>주식의  종류</t>
    <phoneticPr fontId="4" type="noConversion"/>
  </si>
  <si>
    <t>유  가  증  권</t>
    <phoneticPr fontId="4" type="noConversion"/>
  </si>
  <si>
    <t>현금 및 예치금</t>
    <phoneticPr fontId="4" type="noConversion"/>
  </si>
  <si>
    <t>자  산  총  계</t>
    <phoneticPr fontId="4" type="noConversion"/>
  </si>
  <si>
    <t>유가증권</t>
    <phoneticPr fontId="4" type="noConversion"/>
  </si>
  <si>
    <t>기타자산</t>
    <phoneticPr fontId="4" type="noConversion"/>
  </si>
  <si>
    <t>자본잉여금</t>
    <phoneticPr fontId="4" type="noConversion"/>
  </si>
  <si>
    <t>(1) 용도별 대출금</t>
    <phoneticPr fontId="4" type="noConversion"/>
  </si>
  <si>
    <t>기 업 자 금 대 출</t>
    <phoneticPr fontId="4" type="noConversion"/>
  </si>
  <si>
    <t>가 계 자 금 대 출</t>
    <phoneticPr fontId="4" type="noConversion"/>
  </si>
  <si>
    <t>공공 및 기타자금 대출</t>
    <phoneticPr fontId="4" type="noConversion"/>
  </si>
  <si>
    <t>합       계</t>
    <phoneticPr fontId="4" type="noConversion"/>
  </si>
  <si>
    <t>(2) 담보별 대출금</t>
    <phoneticPr fontId="4" type="noConversion"/>
  </si>
  <si>
    <t>담</t>
    <phoneticPr fontId="4" type="noConversion"/>
  </si>
  <si>
    <t>보</t>
    <phoneticPr fontId="4" type="noConversion"/>
  </si>
  <si>
    <t>동          산</t>
    <phoneticPr fontId="4" type="noConversion"/>
  </si>
  <si>
    <t>부    동    산</t>
    <phoneticPr fontId="4" type="noConversion"/>
  </si>
  <si>
    <t>신            용</t>
    <phoneticPr fontId="4" type="noConversion"/>
  </si>
  <si>
    <t>보            증</t>
    <phoneticPr fontId="4" type="noConversion"/>
  </si>
  <si>
    <t>합            계</t>
    <phoneticPr fontId="4" type="noConversion"/>
  </si>
  <si>
    <t>(3) 중소기업 대출</t>
    <phoneticPr fontId="4" type="noConversion"/>
  </si>
  <si>
    <t>구        분</t>
    <phoneticPr fontId="4" type="noConversion"/>
  </si>
  <si>
    <t>중소기업대출비율 ( A / B ×100 )</t>
    <phoneticPr fontId="4" type="noConversion"/>
  </si>
  <si>
    <t>중소기업대출(A)</t>
    <phoneticPr fontId="4" type="noConversion"/>
  </si>
  <si>
    <t>총   대   출(B)</t>
    <phoneticPr fontId="4" type="noConversion"/>
  </si>
  <si>
    <t>금액</t>
    <phoneticPr fontId="4" type="noConversion"/>
  </si>
  <si>
    <t>구        분</t>
  </si>
  <si>
    <t>(1) 형태별 예수금</t>
    <phoneticPr fontId="4" type="noConversion"/>
  </si>
  <si>
    <t>잔 액</t>
    <phoneticPr fontId="4" type="noConversion"/>
  </si>
  <si>
    <t>요 구 불 예 금</t>
    <phoneticPr fontId="4" type="noConversion"/>
  </si>
  <si>
    <t>거 치 식 예 금</t>
    <phoneticPr fontId="4" type="noConversion"/>
  </si>
  <si>
    <t>적 립 식 예 금</t>
    <phoneticPr fontId="4" type="noConversion"/>
  </si>
  <si>
    <t>표  지  어  음</t>
    <phoneticPr fontId="4" type="noConversion"/>
  </si>
  <si>
    <t>합          계</t>
    <phoneticPr fontId="4" type="noConversion"/>
  </si>
  <si>
    <t xml:space="preserve"> </t>
    <phoneticPr fontId="4" type="noConversion"/>
  </si>
  <si>
    <t>(2) 예금자별 예수금</t>
    <phoneticPr fontId="4" type="noConversion"/>
  </si>
  <si>
    <t>법 인 및 단 체</t>
    <phoneticPr fontId="4" type="noConversion"/>
  </si>
  <si>
    <t>일    반</t>
    <phoneticPr fontId="4" type="noConversion"/>
  </si>
  <si>
    <t>특    별</t>
    <phoneticPr fontId="4" type="noConversion"/>
  </si>
  <si>
    <t>기 중 대 손 상 각 액</t>
    <phoneticPr fontId="4" type="noConversion"/>
  </si>
  <si>
    <t>(1) 부실 및 고정이하분류여신</t>
    <phoneticPr fontId="4" type="noConversion"/>
  </si>
  <si>
    <t>총       여       신</t>
    <phoneticPr fontId="4" type="noConversion"/>
  </si>
  <si>
    <t>부    실    여    신</t>
    <phoneticPr fontId="4" type="noConversion"/>
  </si>
  <si>
    <t>고정 이하  분류 여신</t>
    <phoneticPr fontId="4" type="noConversion"/>
  </si>
  <si>
    <t>순 고정이하 분류여신</t>
    <phoneticPr fontId="4" type="noConversion"/>
  </si>
  <si>
    <t>주</t>
    <phoneticPr fontId="4" type="noConversion"/>
  </si>
  <si>
    <t>1) 부실여신은 회수의문 및 추정손실 여신의 합계임</t>
    <phoneticPr fontId="4" type="noConversion"/>
  </si>
  <si>
    <t>2) 고정이하분류여신은 고정, 회수의문 및 추정손실 여신의 합계임</t>
    <phoneticPr fontId="4" type="noConversion"/>
  </si>
  <si>
    <t>3) 순고정이하분류여신은 고정이하분류여신에서 고정이하 충당금을 차감한 후의 금액임</t>
    <phoneticPr fontId="4" type="noConversion"/>
  </si>
  <si>
    <t>(2) 거액 부실여신 증가업체 현황</t>
    <phoneticPr fontId="4" type="noConversion"/>
  </si>
  <si>
    <r>
      <t>업 체 명</t>
    </r>
    <r>
      <rPr>
        <vertAlign val="superscript"/>
        <sz val="10"/>
        <rFont val="굴림체"/>
        <family val="3"/>
        <charset val="129"/>
      </rPr>
      <t>1)</t>
    </r>
    <phoneticPr fontId="4" type="noConversion"/>
  </si>
  <si>
    <t>증가액</t>
    <phoneticPr fontId="4" type="noConversion"/>
  </si>
  <si>
    <t>증가사유</t>
    <phoneticPr fontId="4" type="noConversion"/>
  </si>
  <si>
    <t>(3) 신규발생 채권재조정업체 현황</t>
    <phoneticPr fontId="4" type="noConversion"/>
  </si>
  <si>
    <t>업 체 명</t>
    <phoneticPr fontId="4" type="noConversion"/>
  </si>
  <si>
    <t>채권재조정      결정일자</t>
    <phoneticPr fontId="4" type="noConversion"/>
  </si>
  <si>
    <t>부실여신잔액</t>
    <phoneticPr fontId="4" type="noConversion"/>
  </si>
  <si>
    <t>채권재조정     진행상황</t>
    <phoneticPr fontId="4" type="noConversion"/>
  </si>
  <si>
    <t>1) 총여신잔액이 10억원 이상인 업체를 대상으로 작성함</t>
    <phoneticPr fontId="4" type="noConversion"/>
  </si>
  <si>
    <t>지급보증</t>
    <phoneticPr fontId="4" type="noConversion"/>
  </si>
  <si>
    <t>대손상각채권</t>
    <phoneticPr fontId="4" type="noConversion"/>
  </si>
  <si>
    <t>배서어음</t>
    <phoneticPr fontId="4" type="noConversion"/>
  </si>
  <si>
    <t>파생금융상품 거래</t>
    <phoneticPr fontId="4" type="noConversion"/>
  </si>
  <si>
    <t>항목번호</t>
    <phoneticPr fontId="4" type="noConversion"/>
  </si>
  <si>
    <t>자산건전성</t>
    <phoneticPr fontId="4" type="noConversion"/>
  </si>
  <si>
    <t>1영업점당</t>
    <phoneticPr fontId="4" type="noConversion"/>
  </si>
  <si>
    <t>(1) 리스크 관리조직</t>
    <phoneticPr fontId="4" type="noConversion"/>
  </si>
  <si>
    <t>: 종합리스크관리 실무 담당 기구</t>
  </si>
  <si>
    <t>: 리스크관리 정책 및 전략의 수집을 위한 의결기구</t>
  </si>
  <si>
    <t xml:space="preserve">- 리스크관리위원회 </t>
    <phoneticPr fontId="4" type="noConversion"/>
  </si>
  <si>
    <t xml:space="preserve">- 리스크관리팀 </t>
    <phoneticPr fontId="4" type="noConversion"/>
  </si>
  <si>
    <t xml:space="preserve">- 리스크관리 담당부서 </t>
    <phoneticPr fontId="4" type="noConversion"/>
  </si>
  <si>
    <t xml:space="preserve">: 관리대상 리스크를 종류별로 담당하여 관리하는 부서로 자금, </t>
    <phoneticPr fontId="4" type="noConversion"/>
  </si>
  <si>
    <t>(2) 리스크 관리체계</t>
    <phoneticPr fontId="4" type="noConversion"/>
  </si>
  <si>
    <t>- 리스크 크기는 이익과 균형을 이룰수 있는 범위내에서 유지함</t>
    <phoneticPr fontId="4" type="noConversion"/>
  </si>
  <si>
    <t>- 리스크와 이익기회가 서로 상충될 때에는 리스크회피를 우선으로 함</t>
    <phoneticPr fontId="4" type="noConversion"/>
  </si>
  <si>
    <t>- 특정부분에의 리스크 집중을 방지하기 위하여 리스크를 적절히 분산함</t>
    <phoneticPr fontId="4" type="noConversion"/>
  </si>
  <si>
    <t>- 과다한 리스크의 방지를 위하여 리스크 허용한도를 설정, 관리함</t>
    <phoneticPr fontId="4" type="noConversion"/>
  </si>
  <si>
    <t>(3) 리스크 종류별 관리체계</t>
    <phoneticPr fontId="4" type="noConversion"/>
  </si>
  <si>
    <t>구분</t>
    <phoneticPr fontId="4" type="noConversion"/>
  </si>
  <si>
    <t>리스크종류</t>
    <phoneticPr fontId="4" type="noConversion"/>
  </si>
  <si>
    <t>담당부서</t>
    <phoneticPr fontId="4" type="noConversion"/>
  </si>
  <si>
    <t>주 요 내 용</t>
    <phoneticPr fontId="4" type="noConversion"/>
  </si>
  <si>
    <t>- 고객 및 거래업체의 부실징후의 인지</t>
    <phoneticPr fontId="4" type="noConversion"/>
  </si>
  <si>
    <t>- 자금(주식,채권등)시장에서의 가격변동에 민감한 관련자산의</t>
    <phoneticPr fontId="4" type="noConversion"/>
  </si>
  <si>
    <t>파악 및 가치의 하락에 따른 적기조치의 강구</t>
    <phoneticPr fontId="4" type="noConversion"/>
  </si>
  <si>
    <t>- 자산, 부채 만기 불일치대비 유동성 관리</t>
    <phoneticPr fontId="4" type="noConversion"/>
  </si>
  <si>
    <t>- 만기전 현금흐름 불일치로 나타나는 재투자 및 재차입의 관리</t>
    <phoneticPr fontId="4" type="noConversion"/>
  </si>
  <si>
    <t>- 시중 금리변동에 따른 금리대책 강구</t>
    <phoneticPr fontId="4" type="noConversion"/>
  </si>
  <si>
    <t>- 운용자산의 운용수익율 조정</t>
    <phoneticPr fontId="4" type="noConversion"/>
  </si>
  <si>
    <t>- 손익 및 유동성 대비 적정 금리의 운영</t>
    <phoneticPr fontId="4" type="noConversion"/>
  </si>
  <si>
    <t>- 정부정책, 법률 등의 변경에 따른 대내외적인 환경변화에 대처</t>
    <phoneticPr fontId="4" type="noConversion"/>
  </si>
  <si>
    <t>- 노사관계 악화에 따른 위험의 인지 및 해소방안 강구</t>
    <phoneticPr fontId="4" type="noConversion"/>
  </si>
  <si>
    <t>- 정부정책, 법률 등의 변경에 의한 경영전략상의 오류검증</t>
    <phoneticPr fontId="4" type="noConversion"/>
  </si>
  <si>
    <t>- 금전사고, 사무착오 등으로 발행할 수 있는 위험요소의 제거</t>
    <phoneticPr fontId="4" type="noConversion"/>
  </si>
  <si>
    <t>- 전산시스템 장애로부터의 신속한 복구방안 강구</t>
    <phoneticPr fontId="4" type="noConversion"/>
  </si>
  <si>
    <t>유동성     리스크</t>
    <phoneticPr fontId="4" type="noConversion"/>
  </si>
  <si>
    <t>신용       리스크</t>
    <phoneticPr fontId="4" type="noConversion"/>
  </si>
  <si>
    <t>시장      리스크</t>
    <phoneticPr fontId="4" type="noConversion"/>
  </si>
  <si>
    <t>금리      리스크</t>
    <phoneticPr fontId="4" type="noConversion"/>
  </si>
  <si>
    <t>경영      리스크</t>
    <phoneticPr fontId="4" type="noConversion"/>
  </si>
  <si>
    <t>사무       리스크</t>
    <phoneticPr fontId="4" type="noConversion"/>
  </si>
  <si>
    <t>재     무    리    스    크</t>
    <phoneticPr fontId="4" type="noConversion"/>
  </si>
  <si>
    <t>비     재     무     리     스     크</t>
    <phoneticPr fontId="4" type="noConversion"/>
  </si>
  <si>
    <t>여신</t>
    <phoneticPr fontId="4" type="noConversion"/>
  </si>
  <si>
    <t>여신,총무</t>
    <phoneticPr fontId="4" type="noConversion"/>
  </si>
  <si>
    <t>여수신,총무</t>
    <phoneticPr fontId="4" type="noConversion"/>
  </si>
  <si>
    <t>총무,감사</t>
    <phoneticPr fontId="4" type="noConversion"/>
  </si>
  <si>
    <t>총무,감사,   전산</t>
    <phoneticPr fontId="4" type="noConversion"/>
  </si>
  <si>
    <t>- 고객 및 거래자의 채무불이행 또는 신용등급의 변동사항 관리</t>
    <phoneticPr fontId="4" type="noConversion"/>
  </si>
  <si>
    <t>◎ 정기예금</t>
    <phoneticPr fontId="4" type="noConversion"/>
  </si>
  <si>
    <t>합 계</t>
    <phoneticPr fontId="4" type="noConversion"/>
  </si>
  <si>
    <t>◎ 대출금</t>
    <phoneticPr fontId="4" type="noConversion"/>
  </si>
  <si>
    <t>정기예금</t>
    <phoneticPr fontId="4" type="noConversion"/>
  </si>
  <si>
    <t>대출금</t>
    <phoneticPr fontId="4" type="noConversion"/>
  </si>
  <si>
    <t>대출금은 한도약정기간에 불구하고 1년이내로 분류함.</t>
    <phoneticPr fontId="4" type="noConversion"/>
  </si>
  <si>
    <t>말함</t>
    <phoneticPr fontId="4" type="noConversion"/>
  </si>
  <si>
    <t>6개월이하</t>
    <phoneticPr fontId="4" type="noConversion"/>
  </si>
  <si>
    <t>사    채</t>
    <phoneticPr fontId="4" type="noConversion"/>
  </si>
  <si>
    <t>기    타</t>
    <phoneticPr fontId="4" type="noConversion"/>
  </si>
  <si>
    <t>비중</t>
    <phoneticPr fontId="4" type="noConversion"/>
  </si>
  <si>
    <t>소액신용대출연체액</t>
    <phoneticPr fontId="4" type="noConversion"/>
  </si>
  <si>
    <t>자회사명</t>
    <phoneticPr fontId="4" type="noConversion"/>
  </si>
  <si>
    <t>재무상황</t>
    <phoneticPr fontId="4" type="noConversion"/>
  </si>
  <si>
    <t>손익상황</t>
    <phoneticPr fontId="4" type="noConversion"/>
  </si>
  <si>
    <t>결산기준일</t>
    <phoneticPr fontId="4" type="noConversion"/>
  </si>
  <si>
    <t>총자산</t>
    <phoneticPr fontId="4" type="noConversion"/>
  </si>
  <si>
    <t>영업이익</t>
    <phoneticPr fontId="4" type="noConversion"/>
  </si>
  <si>
    <t>당기순이익</t>
    <phoneticPr fontId="4" type="noConversion"/>
  </si>
  <si>
    <t>&lt; 정기예금 등의 잔존기간별 잔액 &gt;</t>
    <phoneticPr fontId="4" type="noConversion"/>
  </si>
  <si>
    <t>- 당사는 감사직무규정에 의하여 일상감사방법, 종합감사방법, 특별감사방법으로 나누어 감사업무를</t>
    <phoneticPr fontId="4" type="noConversion"/>
  </si>
  <si>
    <t>- 당사는 임직원들의 윤리의식을 고취시키기 위하여 임직원윤리강령을 제정 시행하고 있습니다.</t>
    <phoneticPr fontId="4" type="noConversion"/>
  </si>
  <si>
    <t>기타포괄손익누계액</t>
    <phoneticPr fontId="4" type="noConversion"/>
  </si>
  <si>
    <t>담당업무 또는 주된직업</t>
    <phoneticPr fontId="4" type="noConversion"/>
  </si>
  <si>
    <t>증자·감자 금액</t>
    <phoneticPr fontId="4" type="noConversion"/>
  </si>
  <si>
    <t>증자·감자 내용</t>
    <phoneticPr fontId="4" type="noConversion"/>
  </si>
  <si>
    <t>증자·감자 후
자본금</t>
    <phoneticPr fontId="4" type="noConversion"/>
  </si>
  <si>
    <t>유  형  자  산</t>
    <phoneticPr fontId="4" type="noConversion"/>
  </si>
  <si>
    <t>수익성</t>
    <phoneticPr fontId="4" type="noConversion"/>
  </si>
  <si>
    <t>유동성</t>
    <phoneticPr fontId="4" type="noConversion"/>
  </si>
  <si>
    <t>생산성</t>
    <phoneticPr fontId="4" type="noConversion"/>
  </si>
  <si>
    <t>충당금적립전이익</t>
    <phoneticPr fontId="4" type="noConversion"/>
  </si>
  <si>
    <t xml:space="preserve">직원1인당 </t>
    <phoneticPr fontId="4" type="noConversion"/>
  </si>
  <si>
    <t>기타지표</t>
    <phoneticPr fontId="4" type="noConversion"/>
  </si>
  <si>
    <t>퇴직급여충당금비율</t>
    <phoneticPr fontId="4" type="noConversion"/>
  </si>
  <si>
    <t xml:space="preserve"> 손실위험도 가중여신비율</t>
    <phoneticPr fontId="4" type="noConversion"/>
  </si>
  <si>
    <t xml:space="preserve"> 순고정이하 여신비율</t>
    <phoneticPr fontId="4" type="noConversion"/>
  </si>
  <si>
    <t xml:space="preserve"> 연체대출 비율</t>
    <phoneticPr fontId="4" type="noConversion"/>
  </si>
  <si>
    <t xml:space="preserve"> 총자산순이익률</t>
    <phoneticPr fontId="4" type="noConversion"/>
  </si>
  <si>
    <t xml:space="preserve"> 수지비율</t>
    <phoneticPr fontId="4" type="noConversion"/>
  </si>
  <si>
    <t xml:space="preserve"> 유동성비율</t>
    <phoneticPr fontId="4" type="noConversion"/>
  </si>
  <si>
    <t xml:space="preserve"> 실가용자금비율</t>
    <phoneticPr fontId="4" type="noConversion"/>
  </si>
  <si>
    <t xml:space="preserve"> 유형자산비율</t>
    <phoneticPr fontId="4" type="noConversion"/>
  </si>
  <si>
    <t>자     산</t>
    <phoneticPr fontId="4" type="noConversion"/>
  </si>
  <si>
    <t>부채</t>
    <phoneticPr fontId="4" type="noConversion"/>
  </si>
  <si>
    <t>자본</t>
    <phoneticPr fontId="4" type="noConversion"/>
  </si>
  <si>
    <t>유형자산</t>
    <phoneticPr fontId="4" type="noConversion"/>
  </si>
  <si>
    <t>자본조정</t>
    <phoneticPr fontId="4" type="noConversion"/>
  </si>
  <si>
    <t>이익잉여금</t>
    <phoneticPr fontId="4" type="noConversion"/>
  </si>
  <si>
    <t>1) 업체명은 전년대비 부실여신 잔액이 10억원 이상 증가업체를 대상으로 상위 20개 업체를</t>
    <phoneticPr fontId="4" type="noConversion"/>
  </si>
  <si>
    <t>으로 기재</t>
    <phoneticPr fontId="4" type="noConversion"/>
  </si>
  <si>
    <t>기재하되, 법인의 경우 "㈜*******(업종)", 개인명의 대출인 경우 업체명에 "개인대출(홍*동)"</t>
    <phoneticPr fontId="4" type="noConversion"/>
  </si>
  <si>
    <t>환매권부대출채권매각</t>
    <phoneticPr fontId="4" type="noConversion"/>
  </si>
  <si>
    <t>대     출    금</t>
    <phoneticPr fontId="4" type="noConversion"/>
  </si>
  <si>
    <t>예    수     금</t>
    <phoneticPr fontId="4" type="noConversion"/>
  </si>
  <si>
    <t>예     수    금</t>
    <phoneticPr fontId="4" type="noConversion"/>
  </si>
  <si>
    <t>대출채권</t>
    <phoneticPr fontId="4" type="noConversion"/>
  </si>
  <si>
    <t xml:space="preserve">- 주요내용 </t>
    <phoneticPr fontId="4" type="noConversion"/>
  </si>
  <si>
    <t>:</t>
    <phoneticPr fontId="4" type="noConversion"/>
  </si>
  <si>
    <t>고객 및 거래업체의 부실징후의 인지</t>
    <phoneticPr fontId="4" type="noConversion"/>
  </si>
  <si>
    <t>고객 및 거래자의 채무불이행 또는 신용등급의 변동사항 관리</t>
    <phoneticPr fontId="4" type="noConversion"/>
  </si>
  <si>
    <t>(3) 신용리스크 관리</t>
    <phoneticPr fontId="4" type="noConversion"/>
  </si>
  <si>
    <t>(4) 시장리스크 관리</t>
    <phoneticPr fontId="4" type="noConversion"/>
  </si>
  <si>
    <t>- 담당부서</t>
    <phoneticPr fontId="4" type="noConversion"/>
  </si>
  <si>
    <t>여신 및 총무</t>
    <phoneticPr fontId="4" type="noConversion"/>
  </si>
  <si>
    <t xml:space="preserve">: </t>
    <phoneticPr fontId="4" type="noConversion"/>
  </si>
  <si>
    <t>- 주요내용</t>
    <phoneticPr fontId="4" type="noConversion"/>
  </si>
  <si>
    <t>하락에 따른 적기조치의 강구</t>
    <phoneticPr fontId="4" type="noConversion"/>
  </si>
  <si>
    <t xml:space="preserve">자금(주식, 채권 등)시장에서의 가격변동에 민감한 관련자산의 파악 및 가치의 </t>
    <phoneticPr fontId="4" type="noConversion"/>
  </si>
  <si>
    <t>(5) 유동성리스크 관리</t>
    <phoneticPr fontId="4" type="noConversion"/>
  </si>
  <si>
    <t>◎ 유가증권</t>
    <phoneticPr fontId="4" type="noConversion"/>
  </si>
  <si>
    <t>1)</t>
    <phoneticPr fontId="4" type="noConversion"/>
  </si>
  <si>
    <t>2)</t>
    <phoneticPr fontId="4" type="noConversion"/>
  </si>
  <si>
    <r>
      <t>가. 신용공여</t>
    </r>
    <r>
      <rPr>
        <vertAlign val="superscript"/>
        <sz val="11"/>
        <rFont val="굴림체"/>
        <family val="3"/>
        <charset val="129"/>
      </rPr>
      <t>1)</t>
    </r>
    <r>
      <rPr>
        <sz val="11"/>
        <rFont val="굴림체"/>
        <family val="3"/>
        <charset val="129"/>
      </rPr>
      <t>현황</t>
    </r>
    <phoneticPr fontId="4" type="noConversion"/>
  </si>
  <si>
    <t>본인</t>
    <phoneticPr fontId="4" type="noConversion"/>
  </si>
  <si>
    <t>특수관계인</t>
    <phoneticPr fontId="4" type="noConversion"/>
  </si>
  <si>
    <t>소계</t>
    <phoneticPr fontId="4" type="noConversion"/>
  </si>
  <si>
    <t>증감(증감율)</t>
    <phoneticPr fontId="4" type="noConversion"/>
  </si>
  <si>
    <t>선임일대비
(C-A)</t>
    <phoneticPr fontId="4" type="noConversion"/>
  </si>
  <si>
    <t>선임당시신용공여
(A)</t>
    <phoneticPr fontId="4" type="noConversion"/>
  </si>
  <si>
    <t>주
주</t>
    <phoneticPr fontId="4" type="noConversion"/>
  </si>
  <si>
    <t>총  계</t>
    <phoneticPr fontId="4" type="noConversion"/>
  </si>
  <si>
    <t>합
계</t>
    <phoneticPr fontId="4" type="noConversion"/>
  </si>
  <si>
    <t>임
원</t>
    <phoneticPr fontId="4" type="noConversion"/>
  </si>
  <si>
    <t>(단위 : 백만원,%)</t>
    <phoneticPr fontId="4" type="noConversion"/>
  </si>
  <si>
    <r>
      <t>주주
(또는 임원)
명</t>
    </r>
    <r>
      <rPr>
        <vertAlign val="superscript"/>
        <sz val="10"/>
        <rFont val="굴림체"/>
        <family val="3"/>
        <charset val="129"/>
      </rPr>
      <t>2)</t>
    </r>
    <phoneticPr fontId="4" type="noConversion"/>
  </si>
  <si>
    <r>
      <t>주주
(또는 임원) 
및 
특수관계인명</t>
    </r>
    <r>
      <rPr>
        <vertAlign val="superscript"/>
        <sz val="10"/>
        <rFont val="굴림체"/>
        <family val="3"/>
        <charset val="129"/>
      </rPr>
      <t>3)</t>
    </r>
    <phoneticPr fontId="4" type="noConversion"/>
  </si>
  <si>
    <t>임원의 경우에는 (   )에 선임년월과 직위(저축은행장, 사외이사 등)를 명시함. 신용공여</t>
    <phoneticPr fontId="4" type="noConversion"/>
  </si>
  <si>
    <t>3)</t>
    <phoneticPr fontId="4" type="noConversion"/>
  </si>
  <si>
    <t>상호저축은행법시행령 제30조 제2항에서 정하는 주주(또는 임원)의 특수관계인임</t>
    <phoneticPr fontId="4" type="noConversion"/>
  </si>
  <si>
    <t>가 없는 주주 및 임원의 경우에는 신용공여란에 '해당사항없음'으로 명시함</t>
    <phoneticPr fontId="4" type="noConversion"/>
  </si>
  <si>
    <t>나. 기타 주요거래 내역</t>
    <phoneticPr fontId="4" type="noConversion"/>
  </si>
  <si>
    <t>계약일자</t>
    <phoneticPr fontId="4" type="noConversion"/>
  </si>
  <si>
    <t>거래액</t>
    <phoneticPr fontId="4" type="noConversion"/>
  </si>
  <si>
    <t>주주</t>
    <phoneticPr fontId="4" type="noConversion"/>
  </si>
  <si>
    <t>거래구분
(매수/매도)</t>
    <phoneticPr fontId="4" type="noConversion"/>
  </si>
  <si>
    <t>임원</t>
    <phoneticPr fontId="4" type="noConversion"/>
  </si>
  <si>
    <t>총       계</t>
    <phoneticPr fontId="4" type="noConversion"/>
  </si>
  <si>
    <t xml:space="preserve">2) </t>
    <phoneticPr fontId="4" type="noConversion"/>
  </si>
  <si>
    <t>3) 양식 '가'의 해당 각주와 동일</t>
    <phoneticPr fontId="4" type="noConversion"/>
  </si>
  <si>
    <r>
      <t>주주(또는 임원)명</t>
    </r>
    <r>
      <rPr>
        <vertAlign val="superscript"/>
        <sz val="10"/>
        <rFont val="굴림체"/>
        <family val="3"/>
        <charset val="129"/>
      </rPr>
      <t>2)</t>
    </r>
    <phoneticPr fontId="4" type="noConversion"/>
  </si>
  <si>
    <r>
      <t>(1) 부동산 매매현황</t>
    </r>
    <r>
      <rPr>
        <vertAlign val="superscript"/>
        <sz val="10"/>
        <rFont val="굴림체"/>
        <family val="3"/>
        <charset val="129"/>
      </rPr>
      <t>1)</t>
    </r>
    <phoneticPr fontId="4" type="noConversion"/>
  </si>
  <si>
    <r>
      <t>주주(또는 임원) 및 
특수관계인명</t>
    </r>
    <r>
      <rPr>
        <vertAlign val="superscript"/>
        <sz val="10"/>
        <rFont val="굴림체"/>
        <family val="3"/>
        <charset val="129"/>
      </rPr>
      <t>3)</t>
    </r>
    <phoneticPr fontId="4" type="noConversion"/>
  </si>
  <si>
    <t>(단위 : 백만원)</t>
    <phoneticPr fontId="4" type="noConversion"/>
  </si>
  <si>
    <t>계약체결일</t>
    <phoneticPr fontId="4" type="noConversion"/>
  </si>
  <si>
    <t>계약종료일</t>
    <phoneticPr fontId="4" type="noConversion"/>
  </si>
  <si>
    <t>임대차거래액</t>
    <phoneticPr fontId="4" type="noConversion"/>
  </si>
  <si>
    <t>보증금</t>
    <phoneticPr fontId="4" type="noConversion"/>
  </si>
  <si>
    <t>연간임대(임차)료</t>
    <phoneticPr fontId="4" type="noConversion"/>
  </si>
  <si>
    <t>주
주</t>
    <phoneticPr fontId="4" type="noConversion"/>
  </si>
  <si>
    <t>임
원</t>
    <phoneticPr fontId="4" type="noConversion"/>
  </si>
  <si>
    <t>총   계</t>
    <phoneticPr fontId="4" type="noConversion"/>
  </si>
  <si>
    <t>3) 양식 '가'의 해당각주와 동일</t>
    <phoneticPr fontId="4" type="noConversion"/>
  </si>
  <si>
    <r>
      <t>(3) 물품공급 및 용역계약 등 현황</t>
    </r>
    <r>
      <rPr>
        <vertAlign val="superscript"/>
        <sz val="11"/>
        <rFont val="굴림체"/>
        <family val="3"/>
        <charset val="129"/>
      </rPr>
      <t>1)</t>
    </r>
    <phoneticPr fontId="4" type="noConversion"/>
  </si>
  <si>
    <t>거래일자</t>
    <phoneticPr fontId="4" type="noConversion"/>
  </si>
  <si>
    <t>물품공급(또는 
용역계약)액</t>
    <phoneticPr fontId="4" type="noConversion"/>
  </si>
  <si>
    <t>4)</t>
    <phoneticPr fontId="4" type="noConversion"/>
  </si>
  <si>
    <t>○○물품공급, ○○용역계약 등으로 표시함</t>
    <phoneticPr fontId="4" type="noConversion"/>
  </si>
  <si>
    <t>매수</t>
    <phoneticPr fontId="4" type="noConversion"/>
  </si>
  <si>
    <t>매도</t>
    <phoneticPr fontId="4" type="noConversion"/>
  </si>
  <si>
    <t>B/S상잔액</t>
    <phoneticPr fontId="4" type="noConversion"/>
  </si>
  <si>
    <t>보유량</t>
    <phoneticPr fontId="4" type="noConversion"/>
  </si>
  <si>
    <t>거래금액</t>
    <phoneticPr fontId="4" type="noConversion"/>
  </si>
  <si>
    <t>거래수량</t>
    <phoneticPr fontId="4" type="noConversion"/>
  </si>
  <si>
    <t>비
고</t>
    <phoneticPr fontId="4" type="noConversion"/>
  </si>
  <si>
    <t>(단위 : 백만원,천주)</t>
    <phoneticPr fontId="4" type="noConversion"/>
  </si>
  <si>
    <r>
      <t>(2) 부동산 임대차 현황</t>
    </r>
    <r>
      <rPr>
        <vertAlign val="superscript"/>
        <sz val="10"/>
        <rFont val="굴림체"/>
        <family val="3"/>
        <charset val="129"/>
      </rPr>
      <t>1)</t>
    </r>
    <phoneticPr fontId="4" type="noConversion"/>
  </si>
  <si>
    <r>
      <t>주주
(또는 임원)명</t>
    </r>
    <r>
      <rPr>
        <vertAlign val="superscript"/>
        <sz val="10"/>
        <rFont val="굴림체"/>
        <family val="3"/>
        <charset val="129"/>
      </rPr>
      <t>2)</t>
    </r>
    <phoneticPr fontId="4" type="noConversion"/>
  </si>
  <si>
    <r>
      <t>주주(또는 임원)및 특수관계인명</t>
    </r>
    <r>
      <rPr>
        <vertAlign val="superscript"/>
        <sz val="9"/>
        <rFont val="굴림체"/>
        <family val="3"/>
        <charset val="129"/>
      </rPr>
      <t>3)</t>
    </r>
    <phoneticPr fontId="4" type="noConversion"/>
  </si>
  <si>
    <r>
      <t>(4) 주식거래현황</t>
    </r>
    <r>
      <rPr>
        <vertAlign val="superscript"/>
        <sz val="11"/>
        <rFont val="굴림체"/>
        <family val="3"/>
        <charset val="129"/>
      </rPr>
      <t>1)</t>
    </r>
    <phoneticPr fontId="4" type="noConversion"/>
  </si>
  <si>
    <r>
      <t>주주
(또는 임원)명</t>
    </r>
    <r>
      <rPr>
        <vertAlign val="superscript"/>
        <sz val="10"/>
        <rFont val="굴림체"/>
        <family val="3"/>
        <charset val="129"/>
      </rPr>
      <t>1)</t>
    </r>
    <phoneticPr fontId="4" type="noConversion"/>
  </si>
  <si>
    <r>
      <t>주주(또는 임원)및 특수관계인명</t>
    </r>
    <r>
      <rPr>
        <vertAlign val="superscript"/>
        <sz val="9"/>
        <rFont val="굴림체"/>
        <family val="3"/>
        <charset val="129"/>
      </rPr>
      <t>2)</t>
    </r>
    <phoneticPr fontId="4" type="noConversion"/>
  </si>
  <si>
    <t>양식 '가'의 해당각주와 동일</t>
    <phoneticPr fontId="4" type="noConversion"/>
  </si>
  <si>
    <t>"해당사항없음"</t>
    <phoneticPr fontId="4" type="noConversion"/>
  </si>
  <si>
    <t>비</t>
    <phoneticPr fontId="4" type="noConversion"/>
  </si>
  <si>
    <t>고</t>
    <phoneticPr fontId="4" type="noConversion"/>
  </si>
  <si>
    <t>박길주(朴吉珠)</t>
    <phoneticPr fontId="4" type="noConversion"/>
  </si>
  <si>
    <t>이성우(李成雨)</t>
    <phoneticPr fontId="4" type="noConversion"/>
  </si>
  <si>
    <t>대손충당금등(△)</t>
    <phoneticPr fontId="4" type="noConversion"/>
  </si>
  <si>
    <t>2010년</t>
    <phoneticPr fontId="4" type="noConversion"/>
  </si>
  <si>
    <t>발행  주식수</t>
    <phoneticPr fontId="4" type="noConversion"/>
  </si>
  <si>
    <t>* 직전분기대비</t>
    <phoneticPr fontId="4" type="noConversion"/>
  </si>
  <si>
    <t>* 전년동기대비</t>
    <phoneticPr fontId="4" type="noConversion"/>
  </si>
  <si>
    <t>(1)이자율 현황</t>
    <phoneticPr fontId="4" type="noConversion"/>
  </si>
  <si>
    <t>(2) 만기구조</t>
    <phoneticPr fontId="4" type="noConversion"/>
  </si>
  <si>
    <t>운용</t>
    <phoneticPr fontId="4" type="noConversion"/>
  </si>
  <si>
    <t>조달</t>
    <phoneticPr fontId="4" type="noConversion"/>
  </si>
  <si>
    <t>예수금(2)</t>
    <phoneticPr fontId="4" type="noConversion"/>
  </si>
  <si>
    <t>대출금(1)</t>
    <phoneticPr fontId="4" type="noConversion"/>
  </si>
  <si>
    <t>정상·요주의 분류자산 및 부채의 만기</t>
    <phoneticPr fontId="4" type="noConversion"/>
  </si>
  <si>
    <t>3년이하(A)</t>
    <phoneticPr fontId="4" type="noConversion"/>
  </si>
  <si>
    <t>3개월
이하</t>
    <phoneticPr fontId="4" type="noConversion"/>
  </si>
  <si>
    <t>6개월
이하</t>
    <phoneticPr fontId="4" type="noConversion"/>
  </si>
  <si>
    <t>1년
이하</t>
    <phoneticPr fontId="4" type="noConversion"/>
  </si>
  <si>
    <t>3년
이하(A)</t>
    <phoneticPr fontId="4" type="noConversion"/>
  </si>
  <si>
    <t>3년
초과(B)</t>
    <phoneticPr fontId="4" type="noConversion"/>
  </si>
  <si>
    <t>고정이하
분류자산(C)</t>
    <phoneticPr fontId="4" type="noConversion"/>
  </si>
  <si>
    <t>합계
(A+B+C)</t>
    <phoneticPr fontId="4" type="noConversion"/>
  </si>
  <si>
    <t>차이(1-2)</t>
    <phoneticPr fontId="4" type="noConversion"/>
  </si>
  <si>
    <t>채권의 종류</t>
    <phoneticPr fontId="4" type="noConversion"/>
  </si>
  <si>
    <t>발행일</t>
    <phoneticPr fontId="4" type="noConversion"/>
  </si>
  <si>
    <t>만기일</t>
    <phoneticPr fontId="4" type="noConversion"/>
  </si>
  <si>
    <t>발행금액</t>
    <phoneticPr fontId="4" type="noConversion"/>
  </si>
  <si>
    <t>발행금리</t>
    <phoneticPr fontId="4" type="noConversion"/>
  </si>
  <si>
    <t>신용등급</t>
    <phoneticPr fontId="4" type="noConversion"/>
  </si>
  <si>
    <t xml:space="preserve">  BIS기준 자기자본비율
  ※ 법규정상 요구되는 비율은 
     5% 이상임</t>
    <phoneticPr fontId="4" type="noConversion"/>
  </si>
  <si>
    <t xml:space="preserve"> BIS기준 기본자본비율</t>
    <phoneticPr fontId="4" type="noConversion"/>
  </si>
  <si>
    <t xml:space="preserve"> 단순자기자본비율</t>
    <phoneticPr fontId="4" type="noConversion"/>
  </si>
  <si>
    <t xml:space="preserve">  BIS기준 기본자본비율</t>
    <phoneticPr fontId="4" type="noConversion"/>
  </si>
  <si>
    <t xml:space="preserve">  단순자기자본비율</t>
    <phoneticPr fontId="4" type="noConversion"/>
  </si>
  <si>
    <t>(2) BIS기준 자기자본비율 산출내역</t>
    <phoneticPr fontId="4" type="noConversion"/>
  </si>
  <si>
    <t>연결회사의 외부주주지분</t>
    <phoneticPr fontId="4" type="noConversion"/>
  </si>
  <si>
    <t>공제항목</t>
    <phoneticPr fontId="4" type="noConversion"/>
  </si>
  <si>
    <t>보완자본계(B)</t>
    <phoneticPr fontId="4" type="noConversion"/>
  </si>
  <si>
    <t>상위 기한부 후순위 채무</t>
    <phoneticPr fontId="4" type="noConversion"/>
  </si>
  <si>
    <t>하위 기한부 후순위 채무</t>
    <phoneticPr fontId="4" type="noConversion"/>
  </si>
  <si>
    <t>재평가적립금</t>
    <phoneticPr fontId="4" type="noConversion"/>
  </si>
  <si>
    <t>매도가능증권 평가이익 등</t>
    <phoneticPr fontId="4" type="noConversion"/>
  </si>
  <si>
    <t>경영정상화 장기차입금(C)</t>
    <phoneticPr fontId="4" type="noConversion"/>
  </si>
  <si>
    <t>자기자본계(A+B+C-D)</t>
    <phoneticPr fontId="4" type="noConversion"/>
  </si>
  <si>
    <t>위험가중자산</t>
    <phoneticPr fontId="4" type="noConversion"/>
  </si>
  <si>
    <t>기본자본계(A)</t>
    <phoneticPr fontId="4" type="noConversion"/>
  </si>
  <si>
    <t>공제항목계(D)</t>
    <phoneticPr fontId="4" type="noConversion"/>
  </si>
  <si>
    <t>손실위험도 가중여신비율</t>
    <phoneticPr fontId="4" type="noConversion"/>
  </si>
  <si>
    <t>순고정이하 여신비율</t>
    <phoneticPr fontId="4" type="noConversion"/>
  </si>
  <si>
    <t>연체대출 비율</t>
    <phoneticPr fontId="4" type="noConversion"/>
  </si>
  <si>
    <t>총자산순이익률</t>
    <phoneticPr fontId="4" type="noConversion"/>
  </si>
  <si>
    <t>총자산경비율</t>
    <phoneticPr fontId="4" type="noConversion"/>
  </si>
  <si>
    <t>수지비율</t>
    <phoneticPr fontId="4" type="noConversion"/>
  </si>
  <si>
    <t>유동성 비율</t>
    <phoneticPr fontId="4" type="noConversion"/>
  </si>
  <si>
    <t>실가용자금 비율</t>
    <phoneticPr fontId="4" type="noConversion"/>
  </si>
  <si>
    <t>유형자산 비율</t>
    <phoneticPr fontId="4" type="noConversion"/>
  </si>
  <si>
    <t>부  채  총  계</t>
    <phoneticPr fontId="4" type="noConversion"/>
  </si>
  <si>
    <t>부채 및 자본총계</t>
    <phoneticPr fontId="4" type="noConversion"/>
  </si>
  <si>
    <t>(4) 부동산 업종별 신용공여 한도준수 및 자산건전성 분류 현황</t>
    <phoneticPr fontId="4" type="noConversion"/>
  </si>
  <si>
    <t>(3) 후순위채 발행현황</t>
    <phoneticPr fontId="4" type="noConversion"/>
  </si>
  <si>
    <t>업종명</t>
    <phoneticPr fontId="4" type="noConversion"/>
  </si>
  <si>
    <t>건전성 분류 현황</t>
    <phoneticPr fontId="4" type="noConversion"/>
  </si>
  <si>
    <t>한도
금액</t>
    <phoneticPr fontId="4" type="noConversion"/>
  </si>
  <si>
    <t>신용
공여액</t>
    <phoneticPr fontId="4" type="noConversion"/>
  </si>
  <si>
    <t>정상</t>
    <phoneticPr fontId="4" type="noConversion"/>
  </si>
  <si>
    <t>요주의</t>
    <phoneticPr fontId="4" type="noConversion"/>
  </si>
  <si>
    <t>고정</t>
    <phoneticPr fontId="4" type="noConversion"/>
  </si>
  <si>
    <t>회수
의문</t>
    <phoneticPr fontId="4" type="noConversion"/>
  </si>
  <si>
    <t>합계</t>
    <phoneticPr fontId="4" type="noConversion"/>
  </si>
  <si>
    <t>연체액</t>
    <phoneticPr fontId="4" type="noConversion"/>
  </si>
  <si>
    <t>연체율</t>
    <phoneticPr fontId="4" type="noConversion"/>
  </si>
  <si>
    <t>추정
손실</t>
    <phoneticPr fontId="4" type="noConversion"/>
  </si>
  <si>
    <t>신용공여
한도준수현황</t>
    <phoneticPr fontId="4" type="noConversion"/>
  </si>
  <si>
    <t>건설업</t>
    <phoneticPr fontId="4" type="noConversion"/>
  </si>
  <si>
    <t>PF대출</t>
    <phoneticPr fontId="4" type="noConversion"/>
  </si>
  <si>
    <t>(5) 소액신용대출 취급현황</t>
    <phoneticPr fontId="4" type="noConversion"/>
  </si>
  <si>
    <t>(금분기)</t>
    <phoneticPr fontId="4" type="noConversion"/>
  </si>
  <si>
    <t>소 액 신 용 대 출</t>
    <phoneticPr fontId="4" type="noConversion"/>
  </si>
  <si>
    <t>총      대     출</t>
    <phoneticPr fontId="4" type="noConversion"/>
  </si>
  <si>
    <t xml:space="preserve">  * 소액신용대출잔액이 10억원이하인 저축은행은 "소액신용대출 취급현황'을 공시하지 아니할 수</t>
    <phoneticPr fontId="4" type="noConversion"/>
  </si>
  <si>
    <t xml:space="preserve">    있음</t>
    <phoneticPr fontId="4" type="noConversion"/>
  </si>
  <si>
    <t>(1) 대손상각액</t>
    <phoneticPr fontId="4" type="noConversion"/>
  </si>
  <si>
    <t>금분기</t>
    <phoneticPr fontId="4" type="noConversion"/>
  </si>
  <si>
    <t>누계</t>
    <phoneticPr fontId="4" type="noConversion"/>
  </si>
  <si>
    <t>전년동기</t>
    <phoneticPr fontId="4" type="noConversion"/>
  </si>
  <si>
    <t>(2) 대손충당금내역</t>
    <phoneticPr fontId="4" type="noConversion"/>
  </si>
  <si>
    <t>총여신잔액</t>
    <phoneticPr fontId="4" type="noConversion"/>
  </si>
  <si>
    <t>비업무용 토지</t>
    <phoneticPr fontId="4" type="noConversion"/>
  </si>
  <si>
    <t>비업무용 건물</t>
    <phoneticPr fontId="4" type="noConversion"/>
  </si>
  <si>
    <t>1년내 취득분</t>
    <phoneticPr fontId="4" type="noConversion"/>
  </si>
  <si>
    <t>1~3년내 취득분</t>
    <phoneticPr fontId="4" type="noConversion"/>
  </si>
  <si>
    <t>3년 이전 취득분</t>
    <phoneticPr fontId="4" type="noConversion"/>
  </si>
  <si>
    <t xml:space="preserve">  여신, 수신, 총무, 전산실등 회사 직제상의 모든 부서</t>
    <phoneticPr fontId="4" type="noConversion"/>
  </si>
  <si>
    <t>1년 이내</t>
    <phoneticPr fontId="4" type="noConversion"/>
  </si>
  <si>
    <t>2년 이내</t>
    <phoneticPr fontId="4" type="noConversion"/>
  </si>
  <si>
    <t>3년 이내</t>
    <phoneticPr fontId="4" type="noConversion"/>
  </si>
  <si>
    <t>3년 초과</t>
    <phoneticPr fontId="4" type="noConversion"/>
  </si>
  <si>
    <t>1년이내</t>
    <phoneticPr fontId="4" type="noConversion"/>
  </si>
  <si>
    <t>2년이내</t>
    <phoneticPr fontId="4" type="noConversion"/>
  </si>
  <si>
    <t>3년이내</t>
    <phoneticPr fontId="4" type="noConversion"/>
  </si>
  <si>
    <t>4년이내</t>
    <phoneticPr fontId="4" type="noConversion"/>
  </si>
  <si>
    <t>5년이내</t>
    <phoneticPr fontId="4" type="noConversion"/>
  </si>
  <si>
    <t>5년초과</t>
    <phoneticPr fontId="4" type="noConversion"/>
  </si>
  <si>
    <t>국·공채</t>
    <phoneticPr fontId="4" type="noConversion"/>
  </si>
  <si>
    <t>1) 국·공채란 통화안정증권, 정부보증채, 재정증권국채, 지방채, 정부투자기관발행채권 등을</t>
    <phoneticPr fontId="4" type="noConversion"/>
  </si>
  <si>
    <t>자기자본(자본금)</t>
    <phoneticPr fontId="4" type="noConversion"/>
  </si>
  <si>
    <t>신용공여(B)</t>
    <phoneticPr fontId="4" type="noConversion"/>
  </si>
  <si>
    <t>신용공여(C)</t>
    <phoneticPr fontId="4" type="noConversion"/>
  </si>
  <si>
    <t>상호저축은행법 제2조 제6호에서 정하는 신용공여를 말함</t>
    <phoneticPr fontId="4" type="noConversion"/>
  </si>
  <si>
    <t>보고서 작성 기준일 현재 주주(또는 임원) 및 특수관계인과 이행중에 있는 부동산 임대차계</t>
    <phoneticPr fontId="4" type="noConversion"/>
  </si>
  <si>
    <t>약을 대상으로 작성함</t>
    <phoneticPr fontId="4" type="noConversion"/>
  </si>
  <si>
    <t>금분기말현재</t>
    <phoneticPr fontId="4" type="noConversion"/>
  </si>
  <si>
    <t>전기말</t>
    <phoneticPr fontId="4" type="noConversion"/>
  </si>
  <si>
    <t>) 최근 3개년간의 자본금 증·감자내용 및 증·감자 후 자본금 금액임</t>
    <phoneticPr fontId="4" type="noConversion"/>
  </si>
  <si>
    <t>분기</t>
  </si>
  <si>
    <t>분기</t>
    <phoneticPr fontId="4" type="noConversion"/>
  </si>
  <si>
    <t>* 공시주기</t>
    <phoneticPr fontId="4" type="noConversion"/>
  </si>
  <si>
    <t>(단위 : 억원,%)</t>
    <phoneticPr fontId="4" type="noConversion"/>
  </si>
  <si>
    <t>(1) 자본적정성</t>
    <phoneticPr fontId="4" type="noConversion"/>
  </si>
  <si>
    <t>(단위 : 억원, %, %p)</t>
    <phoneticPr fontId="4" type="noConversion"/>
  </si>
  <si>
    <t>1) 총여신중 3백만원이하의 신용대출금액을 분기별로 기재</t>
    <phoneticPr fontId="4" type="noConversion"/>
  </si>
  <si>
    <t xml:space="preserve">   </t>
    <phoneticPr fontId="4" type="noConversion"/>
  </si>
  <si>
    <t>개          인</t>
    <phoneticPr fontId="4" type="noConversion"/>
  </si>
  <si>
    <t>) 잔액기준</t>
    <phoneticPr fontId="4" type="noConversion"/>
  </si>
  <si>
    <t xml:space="preserve">  수행하고 있습니다.</t>
    <phoneticPr fontId="4" type="noConversion"/>
  </si>
  <si>
    <t>이루어진 부동산매매내역을 대상으로 작성함</t>
    <phoneticPr fontId="4" type="noConversion"/>
  </si>
  <si>
    <t>특수관계인(       )</t>
    <phoneticPr fontId="4" type="noConversion"/>
  </si>
  <si>
    <t>로부터 물품을 공급받거나 용역을 제공받은 거래 등을 대상으로 작성함</t>
    <phoneticPr fontId="4" type="noConversion"/>
  </si>
  <si>
    <r>
      <t>거래내용</t>
    </r>
    <r>
      <rPr>
        <vertAlign val="superscript"/>
        <sz val="10"/>
        <rFont val="굴림체"/>
        <family val="3"/>
        <charset val="129"/>
      </rPr>
      <t>4)</t>
    </r>
    <phoneticPr fontId="4" type="noConversion"/>
  </si>
  <si>
    <t>발행한 주식을 매수 또는 매도한 거래(장기 투자목적으로 매수 또는 매도한 거래를 제외함)</t>
    <phoneticPr fontId="4" type="noConversion"/>
  </si>
  <si>
    <t>를 대상으로 작성함</t>
    <phoneticPr fontId="4" type="noConversion"/>
  </si>
  <si>
    <t>연간</t>
  </si>
  <si>
    <t>부동산업
및 임대업</t>
    <phoneticPr fontId="4" type="noConversion"/>
  </si>
  <si>
    <t>2) 연체기준 : 상호저축은행업감독규정 (별표7)의 연체여신 정의 적용</t>
    <phoneticPr fontId="4" type="noConversion"/>
  </si>
  <si>
    <t>1) 종합통장대출 등 한도에 대하여 약정기간을 정하고 특정기간(1개월 등) 안에 회전 취급하는</t>
    <phoneticPr fontId="4" type="noConversion"/>
  </si>
  <si>
    <t>2) 유가증권의 만료기간을 특정할 수 없는 주식 및 투자유가증권(출자금 포함) 등은 제외함</t>
    <phoneticPr fontId="4" type="noConversion"/>
  </si>
  <si>
    <t>직전분기
대비
(C-B)</t>
    <phoneticPr fontId="4" type="noConversion"/>
  </si>
  <si>
    <t>임대</t>
    <phoneticPr fontId="4" type="noConversion"/>
  </si>
  <si>
    <t>(1) 외부감사인 분기검토보고서</t>
    <phoneticPr fontId="4" type="noConversion"/>
  </si>
  <si>
    <t>태영회계법인으로부터의 재무제표에 대한 외부감사인의 분기검토보고서를 별도 첨부함.</t>
    <phoneticPr fontId="4" type="noConversion"/>
  </si>
  <si>
    <t>대 손 충 당 금</t>
    <phoneticPr fontId="4" type="noConversion"/>
  </si>
  <si>
    <t>일    반</t>
    <phoneticPr fontId="4" type="noConversion"/>
  </si>
  <si>
    <t xml:space="preserve">       주식회사 삼보상호저축은행</t>
    <phoneticPr fontId="4" type="noConversion"/>
  </si>
  <si>
    <t>[ 일반현황 ]</t>
    <phoneticPr fontId="4" type="noConversion"/>
  </si>
  <si>
    <t>[ 경영실적 ]</t>
    <phoneticPr fontId="4" type="noConversion"/>
  </si>
  <si>
    <t>[ 재무상황 ]</t>
    <phoneticPr fontId="4" type="noConversion"/>
  </si>
  <si>
    <t>[리스크관리]</t>
    <phoneticPr fontId="4" type="noConversion"/>
  </si>
  <si>
    <t>[기타경영현황]</t>
    <phoneticPr fontId="4" type="noConversion"/>
  </si>
  <si>
    <t>거래구분
(임대/임차)</t>
    <phoneticPr fontId="4" type="noConversion"/>
  </si>
  <si>
    <t>기타비상무이사</t>
    <phoneticPr fontId="4" type="noConversion"/>
  </si>
  <si>
    <t>주주의 경우 상호저축은행법 제2조 제11호에 의한 대주주인 경우에 한하여 작성대상으로 함</t>
    <phoneticPr fontId="4" type="noConversion"/>
  </si>
  <si>
    <t xml:space="preserve">본 자료는 상호저축은행업감독규정 제42조의 규정에 따라 작성되었으며, </t>
    <phoneticPr fontId="4" type="noConversion"/>
  </si>
  <si>
    <t>저희 삼보상호저축은행의 경영전반에 대한 진실한 내용을 담고있습니다.</t>
    <phoneticPr fontId="4" type="noConversion"/>
  </si>
  <si>
    <t>이 공시자료는 금융감독원 및 상호저축은행중앙회에 의하여 그 정확성 및 적정성 여부에</t>
    <phoneticPr fontId="4" type="noConversion"/>
  </si>
  <si>
    <t>대한 검토 또는 확인이 이루어지지 않았음을 알려드립니다.</t>
    <phoneticPr fontId="4" type="noConversion"/>
  </si>
  <si>
    <t>주식회사 삼보상호저축은행</t>
    <phoneticPr fontId="4" type="noConversion"/>
  </si>
  <si>
    <t>분기</t>
    <phoneticPr fontId="4" type="noConversion"/>
  </si>
  <si>
    <t>3. 조직</t>
    <phoneticPr fontId="4" type="noConversion"/>
  </si>
  <si>
    <t>5. 임원 현황</t>
    <phoneticPr fontId="4" type="noConversion"/>
  </si>
  <si>
    <t>10. 수익성 지표</t>
    <phoneticPr fontId="4" type="noConversion"/>
  </si>
  <si>
    <t>14. 대출금 운용</t>
    <phoneticPr fontId="4" type="noConversion"/>
  </si>
  <si>
    <t>16. 대손상각 및 대손충당금</t>
    <phoneticPr fontId="4" type="noConversion"/>
  </si>
  <si>
    <t>17. 부실 및 고정이하 분류여신 현황</t>
    <phoneticPr fontId="4" type="noConversion"/>
  </si>
  <si>
    <t>18. 주석거래</t>
    <phoneticPr fontId="4" type="noConversion"/>
  </si>
  <si>
    <t>대표이사</t>
    <phoneticPr fontId="4" type="noConversion"/>
  </si>
  <si>
    <t>2013년</t>
    <phoneticPr fontId="4" type="noConversion"/>
  </si>
  <si>
    <t>1. 선언문</t>
    <phoneticPr fontId="4" type="noConversion"/>
  </si>
  <si>
    <t>2. 경영방침</t>
    <phoneticPr fontId="4" type="noConversion"/>
  </si>
  <si>
    <t>4. 임직원수</t>
    <phoneticPr fontId="4" type="noConversion"/>
  </si>
  <si>
    <t>6. 자본금</t>
    <phoneticPr fontId="4" type="noConversion"/>
  </si>
  <si>
    <t>[단위 : 억원]</t>
    <phoneticPr fontId="4" type="noConversion"/>
  </si>
  <si>
    <t>7. 자금의 조달 및 운용 현황</t>
    <phoneticPr fontId="4" type="noConversion"/>
  </si>
  <si>
    <t>8. 자본적정성지표</t>
    <phoneticPr fontId="4" type="noConversion"/>
  </si>
  <si>
    <t>9. 자산건전성 지표</t>
    <phoneticPr fontId="4" type="noConversion"/>
  </si>
  <si>
    <t>11. 유동성 지표</t>
    <phoneticPr fontId="4" type="noConversion"/>
  </si>
  <si>
    <t>12. 생산성 지표</t>
    <phoneticPr fontId="4" type="noConversion"/>
  </si>
  <si>
    <t>13. 개요</t>
    <phoneticPr fontId="4" type="noConversion"/>
  </si>
  <si>
    <t>15. 예수금 현황</t>
    <phoneticPr fontId="4" type="noConversion"/>
  </si>
  <si>
    <t>19. 비업무용 부동산 보유현황</t>
    <phoneticPr fontId="4" type="noConversion"/>
  </si>
  <si>
    <t>20. 개요</t>
    <phoneticPr fontId="4" type="noConversion"/>
  </si>
  <si>
    <t>21. 자회사 경영실적</t>
    <phoneticPr fontId="4" type="noConversion"/>
  </si>
  <si>
    <t>22. 내부통제</t>
    <phoneticPr fontId="4" type="noConversion"/>
  </si>
  <si>
    <t>삼일파이낸스</t>
    <phoneticPr fontId="4" type="noConversion"/>
  </si>
  <si>
    <t xml:space="preserve">주주
</t>
    <phoneticPr fontId="4" type="noConversion"/>
  </si>
  <si>
    <t>김규진(金圭桭)</t>
    <phoneticPr fontId="4" type="noConversion"/>
  </si>
  <si>
    <t>홍성종(洪性宗)</t>
    <phoneticPr fontId="4" type="noConversion"/>
  </si>
  <si>
    <t>2015년 12월말</t>
    <phoneticPr fontId="4" type="noConversion"/>
  </si>
  <si>
    <t>제47(금)기 누계</t>
    <phoneticPr fontId="4" type="noConversion"/>
  </si>
  <si>
    <t>공동대표이사 김규진 홍성종</t>
    <phoneticPr fontId="4" type="noConversion"/>
  </si>
  <si>
    <t>사외이사가아닌 비상근이사</t>
    <phoneticPr fontId="4" type="noConversion"/>
  </si>
  <si>
    <t>기 타</t>
    <phoneticPr fontId="4" type="noConversion"/>
  </si>
  <si>
    <t>사외이사</t>
    <phoneticPr fontId="4" type="noConversion"/>
  </si>
  <si>
    <t>사외이사가 아닌 비상근 이사</t>
    <phoneticPr fontId="4" type="noConversion"/>
  </si>
  <si>
    <t>상근임원</t>
    <phoneticPr fontId="4" type="noConversion"/>
  </si>
  <si>
    <t>대손충당금(대손준비금포함)</t>
    <phoneticPr fontId="4" type="noConversion"/>
  </si>
  <si>
    <t>기타</t>
    <phoneticPr fontId="4" type="noConversion"/>
  </si>
  <si>
    <t>(회계기준:일반기업회계기준)</t>
    <phoneticPr fontId="4" type="noConversion"/>
  </si>
  <si>
    <t>예 수 부 채</t>
    <phoneticPr fontId="4" type="noConversion"/>
  </si>
  <si>
    <t>차 입 부 채</t>
    <phoneticPr fontId="4" type="noConversion"/>
  </si>
  <si>
    <t>기 타 부 채</t>
    <phoneticPr fontId="4" type="noConversion"/>
  </si>
  <si>
    <t>23. 민원발생건수</t>
    <phoneticPr fontId="4" type="noConversion"/>
  </si>
  <si>
    <t>※ 동 민원건수는 중복ㆍ반복민원, 단순 질의성, 금융회사에 책임을 물을 수 없는 민원 등은 제외되어 있으므로 이용ㆍ활용 시 주의하시기 바랍니다.</t>
  </si>
  <si>
    <t>※ 동 민원건수는 상호저축은행통일경영공시기준에 의거하여 작성되었습니다.</t>
  </si>
  <si>
    <t>※ 대상기간</t>
  </si>
  <si>
    <t>가. 민원건수</t>
    <phoneticPr fontId="4" type="noConversion"/>
  </si>
  <si>
    <t>민원 건수</t>
    <phoneticPr fontId="4" type="noConversion"/>
  </si>
  <si>
    <t>2분기</t>
    <phoneticPr fontId="4" type="noConversion"/>
  </si>
  <si>
    <t>(전분기)</t>
    <phoneticPr fontId="4" type="noConversion"/>
  </si>
  <si>
    <t>2016년</t>
    <phoneticPr fontId="4" type="noConversion"/>
  </si>
  <si>
    <t>(금분기)</t>
    <phoneticPr fontId="4" type="noConversion"/>
  </si>
  <si>
    <t>증감율(%)</t>
    <phoneticPr fontId="4" type="noConversion"/>
  </si>
  <si>
    <t>합계</t>
    <phoneticPr fontId="4" type="noConversion"/>
  </si>
  <si>
    <r>
      <t>대외민원</t>
    </r>
    <r>
      <rPr>
        <b/>
        <vertAlign val="superscript"/>
        <sz val="10"/>
        <rFont val="굴림체"/>
        <family val="3"/>
        <charset val="129"/>
      </rPr>
      <t>2)</t>
    </r>
    <phoneticPr fontId="4" type="noConversion"/>
  </si>
  <si>
    <r>
      <t>자체민원</t>
    </r>
    <r>
      <rPr>
        <b/>
        <vertAlign val="superscript"/>
        <sz val="10"/>
        <rFont val="굴림체"/>
        <family val="3"/>
        <charset val="129"/>
      </rPr>
      <t>1)</t>
    </r>
    <phoneticPr fontId="4" type="noConversion"/>
  </si>
  <si>
    <r>
      <t>환산 건수</t>
    </r>
    <r>
      <rPr>
        <b/>
        <vertAlign val="superscript"/>
        <sz val="10"/>
        <rFont val="굴림체"/>
        <family val="3"/>
        <charset val="129"/>
      </rPr>
      <t>3)</t>
    </r>
    <r>
      <rPr>
        <sz val="10"/>
        <rFont val="굴림체"/>
        <family val="3"/>
        <charset val="129"/>
      </rPr>
      <t xml:space="preserve">
(고객만명당 건)</t>
    </r>
    <phoneticPr fontId="4" type="noConversion"/>
  </si>
  <si>
    <t xml:space="preserve">    주1)  서면 및 인터넷 홈페이지 등으로 접수된 민원</t>
    <phoneticPr fontId="4" type="noConversion"/>
  </si>
  <si>
    <t xml:space="preserve">    주3)  환산 건수 = (전체 민원 건수 / 전체 고객 수)×10,000</t>
    <phoneticPr fontId="4" type="noConversion"/>
  </si>
  <si>
    <t xml:space="preserve">  주2)  금융감독원 등 타 기관에 접수된 민원 중 이첩된 민원 또는 사실조회 요청한 민원. 
        단, 해당기관(금융감독원 등 타 기관)에서 이첩 또는 사실 조회 없이 직접 처리한
        민원은 제외
</t>
    <phoneticPr fontId="4" type="noConversion"/>
  </si>
  <si>
    <t>구 분</t>
    <phoneticPr fontId="4" type="noConversion"/>
  </si>
  <si>
    <t>나. 유형별민원건수</t>
    <phoneticPr fontId="4" type="noConversion"/>
  </si>
  <si>
    <t>비고</t>
    <phoneticPr fontId="4" type="noConversion"/>
  </si>
  <si>
    <t>유 형</t>
    <phoneticPr fontId="4" type="noConversion"/>
  </si>
  <si>
    <t>수신</t>
    <phoneticPr fontId="4" type="noConversion"/>
  </si>
  <si>
    <t>여신</t>
    <phoneticPr fontId="4" type="noConversion"/>
  </si>
  <si>
    <t>채권추심</t>
    <phoneticPr fontId="4" type="noConversion"/>
  </si>
  <si>
    <t>기타</t>
    <phoneticPr fontId="4" type="noConversion"/>
  </si>
  <si>
    <t>24. 금융쇠비자보호 실태평가 결과</t>
    <phoneticPr fontId="4" type="noConversion"/>
  </si>
  <si>
    <t xml:space="preserve">※ 금융소비자보호모범규준에 따라 금융회사는 금융감독원이 주관하는 ‘금융소비자보호 실태평가제도’를 통해 소비자 보호 수준을 종합적으로 평가 받음
</t>
    <phoneticPr fontId="4" type="noConversion"/>
  </si>
  <si>
    <t xml:space="preserve">※ 공시 대상 : 금융소비자보호 실태평가제도에 따라 금융감독원이 직접 평가하는 저축은행(해당 저축은행 민원건수가 저축은행업권 내 비중의 2%이상이고, 총자산이 1조원 이상인 저축은행)
</t>
    <phoneticPr fontId="4" type="noConversion"/>
  </si>
  <si>
    <t xml:space="preserve">※ 회사별 평가결과조회는 저축은행중앙회의 공시사이트를 통해 제공
</t>
    <phoneticPr fontId="4" type="noConversion"/>
  </si>
  <si>
    <t>25. 대주주 및 임원과의 거래내역</t>
    <phoneticPr fontId="4" type="noConversion"/>
  </si>
  <si>
    <t xml:space="preserve">◈ 부실여신 : 상호저축은행의 총여신중 회수의문과 추정손실을 합한 것으로 총여신 대비 그 비율이 낮을수록 상호저축은행의 자산 건전성이 양호함을 나타냅니다.
    ◦ 회수의문 : 고정으로 분류된 거래처에 대한 총여신액 중 손실 발생이 예상되나 현재 그 손실액을 확정할 수 없는 회수예상가액 초과여신
    ◦ 추정손실 : 고정으로 분류된 거래처에 대한 총여신액 중 회수불능이 확실하여 손비처리가 불가피한 회수예상가액 초과여신
</t>
    <phoneticPr fontId="4" type="noConversion"/>
  </si>
  <si>
    <t xml:space="preserve">◈ 고정이하분류여신 : 상호저축은행의 총여신중 고정, 회수의문과 추정손실을 합한 것으로 총여신 대비 그 비율이 낮을수록 상호저축은행의 자산 건전성이 양호함을 나타냅니다.
    ◦ 고정 :금융거래내용, 신용상태 등 경영내용이 불량하여 구체적인 회수 조치나 관리방법을 강구할 필요가 있는 거래처에 대한 총여신 중 회수 예상가액 해당여신
</t>
    <phoneticPr fontId="4" type="noConversion"/>
  </si>
  <si>
    <t>26. 대주주 발행주식 취득현황</t>
    <phoneticPr fontId="4" type="noConversion"/>
  </si>
  <si>
    <t>27. 감사보고서</t>
    <phoneticPr fontId="4" type="noConversion"/>
  </si>
  <si>
    <t>28. 재무상태표</t>
    <phoneticPr fontId="4" type="noConversion"/>
  </si>
  <si>
    <t>29. 손익계산서</t>
    <phoneticPr fontId="4" type="noConversion"/>
  </si>
  <si>
    <t xml:space="preserve">위 항목의 자료(27~29)는 </t>
    <phoneticPr fontId="4" type="noConversion"/>
  </si>
  <si>
    <t>30. 연결감사보고서</t>
    <phoneticPr fontId="4" type="noConversion"/>
  </si>
  <si>
    <t>조      달</t>
    <phoneticPr fontId="4" type="noConversion"/>
  </si>
  <si>
    <t>운용</t>
    <phoneticPr fontId="4" type="noConversion"/>
  </si>
  <si>
    <t>이사회</t>
    <phoneticPr fontId="4" type="noConversion"/>
  </si>
  <si>
    <t>상임감사</t>
    <phoneticPr fontId="4" type="noConversion"/>
  </si>
  <si>
    <t>준법감시실</t>
    <phoneticPr fontId="4" type="noConversion"/>
  </si>
  <si>
    <t>제 47기 3분기 삼보상호저축은행 현황</t>
    <phoneticPr fontId="4" type="noConversion"/>
  </si>
  <si>
    <t>제47기 3분기말 : 2016년 09월말 현재</t>
    <phoneticPr fontId="4" type="noConversion"/>
  </si>
  <si>
    <t>제47기 3분기말(금분기)</t>
    <phoneticPr fontId="4" type="noConversion"/>
  </si>
  <si>
    <t>:2016년09월말</t>
    <phoneticPr fontId="4" type="noConversion"/>
  </si>
  <si>
    <t>:2016년06월말</t>
    <phoneticPr fontId="4" type="noConversion"/>
  </si>
  <si>
    <t>제47기 2분기말(직전분기)</t>
    <phoneticPr fontId="4" type="noConversion"/>
  </si>
  <si>
    <t>사외이사</t>
    <phoneticPr fontId="4" type="noConversion"/>
  </si>
  <si>
    <t>: 2016년09월말 현재</t>
    <phoneticPr fontId="4" type="noConversion"/>
  </si>
  <si>
    <t>제46기 1분기말(전년동기)</t>
    <phoneticPr fontId="4" type="noConversion"/>
  </si>
  <si>
    <t>제47(금)기 3분기(3개월)</t>
    <phoneticPr fontId="4" type="noConversion"/>
  </si>
  <si>
    <t>(* 45기3분기,4분기,46기1분기)</t>
  </si>
  <si>
    <t>: 2016년01월01일부터 2016년09월30일까지</t>
    <phoneticPr fontId="4" type="noConversion"/>
  </si>
  <si>
    <t>: 2015년07월01일부터 2015년09월30일까지</t>
    <phoneticPr fontId="4" type="noConversion"/>
  </si>
  <si>
    <t>제46(전)기 1분기(3개월)</t>
    <phoneticPr fontId="4" type="noConversion"/>
  </si>
  <si>
    <t>제46(전)기 누계</t>
    <phoneticPr fontId="4" type="noConversion"/>
  </si>
  <si>
    <t>: 2015년01월01일부터 2015년09월30일까지</t>
    <phoneticPr fontId="4" type="noConversion"/>
  </si>
  <si>
    <t>2016년 7월 1일 ~ 2016년 9월 30일</t>
    <phoneticPr fontId="4" type="noConversion"/>
  </si>
  <si>
    <t>:16.01.01~16.09.30</t>
    <phoneticPr fontId="4" type="noConversion"/>
  </si>
  <si>
    <t>:15.01.01~15.09.30</t>
    <phoneticPr fontId="4" type="noConversion"/>
  </si>
  <si>
    <t>(* 45기3분기,4분기,46기1분기)</t>
    <phoneticPr fontId="4" type="noConversion"/>
  </si>
  <si>
    <t>:2015년09월말</t>
    <phoneticPr fontId="4" type="noConversion"/>
  </si>
  <si>
    <t>2016년 9월말</t>
    <phoneticPr fontId="4" type="noConversion"/>
  </si>
  <si>
    <t>2016년 06월말</t>
    <phoneticPr fontId="4" type="noConversion"/>
  </si>
  <si>
    <t>2016년 03월말</t>
    <phoneticPr fontId="4" type="noConversion"/>
  </si>
  <si>
    <t>: 2016년07월01일부터 2016년09월30일까지</t>
    <phoneticPr fontId="4" type="noConversion"/>
  </si>
  <si>
    <t xml:space="preserve">   -금 분기  : 2016년3분기(2016.07.01.~2016.09.30.)</t>
    <phoneticPr fontId="4" type="noConversion"/>
  </si>
  <si>
    <t xml:space="preserve">   -전 분기  : 2016년2분기(2016.04.01.~2016.06.30.)</t>
    <phoneticPr fontId="4" type="noConversion"/>
  </si>
  <si>
    <t>3분기</t>
    <phoneticPr fontId="4" type="noConversion"/>
  </si>
  <si>
    <t>제46기 2분기말(전기)</t>
    <phoneticPr fontId="4" type="noConversion"/>
  </si>
  <si>
    <t>:2015년12월말</t>
    <phoneticPr fontId="4" type="noConversion"/>
  </si>
  <si>
    <t xml:space="preserve">당해 회계연도 중(2016년1월1일부터 2016년9월30일까지) 주주(또는 임원) 및 특수관계인이 </t>
    <phoneticPr fontId="4" type="noConversion"/>
  </si>
  <si>
    <t>당해 회계연도 중(2016년1월1일부터 2016년9월30일까지) 주주(또는 임원) 및 특수관계인으</t>
    <phoneticPr fontId="4" type="noConversion"/>
  </si>
  <si>
    <t xml:space="preserve">당해 회계연도 중(2016년1월1일부터 2016년9월30일까지) 주주(또는 임원)및 특수관계인과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</si>
</sst>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0.00_);[Red]\(0.00\)"/>
    <numFmt numFmtId="178" formatCode="#,##0.00;&quot;△&quot;#,##0.00"/>
    <numFmt numFmtId="179" formatCode="#,##0.00\ \ ;&quot;△&quot;\ #,##0.00\ \ "/>
    <numFmt numFmtId="180" formatCode="0.00_ "/>
    <numFmt numFmtId="181" formatCode="_-* #,##0.0_-;\-* #,##0.0_-;_-* &quot;-&quot;?_-;_-@_-"/>
    <numFmt numFmtId="182" formatCode="0_);[Red]\(0\)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돋움"/>
      <family val="3"/>
      <charset val="129"/>
    </font>
    <font>
      <sz val="28"/>
      <name val="양재튼튼체B"/>
      <family val="1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4"/>
      <name val="굴림체"/>
      <family val="3"/>
      <charset val="129"/>
    </font>
    <font>
      <b/>
      <sz val="9"/>
      <color indexed="81"/>
      <name val="굴림"/>
      <family val="3"/>
      <charset val="129"/>
    </font>
    <font>
      <vertAlign val="superscript"/>
      <sz val="10"/>
      <name val="굴림체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돋움"/>
      <family val="3"/>
      <charset val="129"/>
    </font>
    <font>
      <vertAlign val="superscript"/>
      <sz val="11"/>
      <name val="굴림체"/>
      <family val="3"/>
      <charset val="129"/>
    </font>
    <font>
      <sz val="9"/>
      <name val="굴림체"/>
      <family val="3"/>
      <charset val="129"/>
    </font>
    <font>
      <vertAlign val="superscript"/>
      <sz val="9"/>
      <name val="굴림체"/>
      <family val="3"/>
      <charset val="129"/>
    </font>
    <font>
      <sz val="9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돋움"/>
      <family val="3"/>
      <charset val="129"/>
    </font>
    <font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22"/>
      <name val="양재튼튼체B"/>
      <family val="1"/>
      <charset val="129"/>
    </font>
    <font>
      <u/>
      <sz val="12"/>
      <name val="맑은 고딕"/>
      <family val="3"/>
      <charset val="129"/>
      <scheme val="minor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0"/>
      <color rgb="FF000000"/>
      <name val="새굴림"/>
      <family val="1"/>
      <charset val="129"/>
    </font>
    <font>
      <b/>
      <vertAlign val="superscript"/>
      <sz val="10"/>
      <name val="굴림체"/>
      <family val="3"/>
      <charset val="129"/>
    </font>
    <font>
      <sz val="10"/>
      <name val="돋움"/>
      <family val="3"/>
      <charset val="129"/>
    </font>
    <font>
      <sz val="8"/>
      <name val="굴림체"/>
      <family val="3"/>
      <charset val="129"/>
    </font>
    <font>
      <sz val="7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2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</cellStyleXfs>
  <cellXfs count="352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78" fontId="6" fillId="0" borderId="17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0" xfId="0" quotePrefix="1" applyFont="1" applyBorder="1" applyAlignment="1">
      <alignment vertical="center"/>
    </xf>
    <xf numFmtId="0" fontId="6" fillId="0" borderId="11" xfId="0" quotePrefix="1" applyFont="1" applyBorder="1" applyAlignment="1">
      <alignment vertical="center"/>
    </xf>
    <xf numFmtId="0" fontId="6" fillId="0" borderId="21" xfId="0" quotePrefix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78" fontId="6" fillId="0" borderId="0" xfId="0" applyNumberFormat="1" applyFont="1" applyBorder="1" applyAlignment="1">
      <alignment vertical="center"/>
    </xf>
    <xf numFmtId="178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1" fillId="0" borderId="0" xfId="0" applyFont="1" applyAlignment="1">
      <alignment horizontal="center"/>
    </xf>
    <xf numFmtId="2" fontId="6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1" fontId="6" fillId="0" borderId="0" xfId="2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6" fillId="0" borderId="0" xfId="2" applyNumberFormat="1" applyFont="1" applyBorder="1" applyAlignment="1">
      <alignment horizontal="left" vertical="center"/>
    </xf>
    <xf numFmtId="0" fontId="6" fillId="0" borderId="0" xfId="2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0" xfId="0" applyFont="1" applyFill="1" applyAlignment="1">
      <alignment vertical="center"/>
    </xf>
    <xf numFmtId="43" fontId="6" fillId="0" borderId="0" xfId="0" applyNumberFormat="1" applyFont="1" applyAlignment="1">
      <alignment vertical="center"/>
    </xf>
    <xf numFmtId="0" fontId="2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178" fontId="6" fillId="0" borderId="0" xfId="0" applyNumberFormat="1" applyFont="1" applyBorder="1" applyAlignment="1">
      <alignment horizontal="left" vertical="center"/>
    </xf>
    <xf numFmtId="41" fontId="6" fillId="0" borderId="0" xfId="2" applyFont="1" applyBorder="1" applyAlignment="1">
      <alignment horizontal="left" vertical="center"/>
    </xf>
    <xf numFmtId="178" fontId="6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8" fontId="6" fillId="0" borderId="16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8" fontId="6" fillId="0" borderId="15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79" fontId="6" fillId="0" borderId="7" xfId="0" applyNumberFormat="1" applyFont="1" applyBorder="1" applyAlignment="1">
      <alignment horizontal="right" vertical="center"/>
    </xf>
    <xf numFmtId="179" fontId="6" fillId="0" borderId="6" xfId="0" applyNumberFormat="1" applyFont="1" applyBorder="1" applyAlignment="1">
      <alignment horizontal="right" vertical="center"/>
    </xf>
    <xf numFmtId="179" fontId="6" fillId="0" borderId="8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18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2" fontId="6" fillId="0" borderId="6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0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81" fontId="6" fillId="0" borderId="22" xfId="2" applyNumberFormat="1" applyFont="1" applyBorder="1" applyAlignment="1">
      <alignment horizontal="center" vertical="center"/>
    </xf>
    <xf numFmtId="181" fontId="6" fillId="0" borderId="22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81" fontId="6" fillId="0" borderId="21" xfId="2" applyNumberFormat="1" applyFont="1" applyBorder="1" applyAlignment="1">
      <alignment horizontal="center" vertical="center"/>
    </xf>
    <xf numFmtId="181" fontId="6" fillId="0" borderId="18" xfId="2" applyNumberFormat="1" applyFont="1" applyBorder="1" applyAlignment="1">
      <alignment horizontal="center" vertical="center"/>
    </xf>
    <xf numFmtId="181" fontId="6" fillId="0" borderId="15" xfId="2" applyNumberFormat="1" applyFont="1" applyBorder="1" applyAlignment="1">
      <alignment horizontal="center" vertical="center"/>
    </xf>
    <xf numFmtId="181" fontId="6" fillId="0" borderId="11" xfId="2" applyNumberFormat="1" applyFont="1" applyBorder="1" applyAlignment="1">
      <alignment horizontal="center" vertical="center"/>
    </xf>
    <xf numFmtId="181" fontId="6" fillId="0" borderId="19" xfId="2" applyNumberFormat="1" applyFont="1" applyBorder="1" applyAlignment="1">
      <alignment horizontal="center" vertical="center"/>
    </xf>
    <xf numFmtId="181" fontId="6" fillId="0" borderId="17" xfId="2" applyNumberFormat="1" applyFont="1" applyBorder="1" applyAlignment="1">
      <alignment horizontal="center" vertical="center"/>
    </xf>
    <xf numFmtId="181" fontId="6" fillId="0" borderId="21" xfId="0" applyNumberFormat="1" applyFont="1" applyBorder="1" applyAlignment="1">
      <alignment horizontal="center" vertical="center"/>
    </xf>
    <xf numFmtId="181" fontId="6" fillId="0" borderId="18" xfId="0" applyNumberFormat="1" applyFont="1" applyBorder="1" applyAlignment="1">
      <alignment horizontal="center" vertical="center"/>
    </xf>
    <xf numFmtId="181" fontId="6" fillId="0" borderId="15" xfId="0" applyNumberFormat="1" applyFont="1" applyBorder="1" applyAlignment="1">
      <alignment horizontal="center" vertical="center"/>
    </xf>
    <xf numFmtId="181" fontId="6" fillId="0" borderId="11" xfId="0" applyNumberFormat="1" applyFont="1" applyBorder="1" applyAlignment="1">
      <alignment horizontal="center" vertical="center"/>
    </xf>
    <xf numFmtId="181" fontId="6" fillId="0" borderId="19" xfId="0" applyNumberFormat="1" applyFont="1" applyBorder="1" applyAlignment="1">
      <alignment horizontal="center" vertical="center"/>
    </xf>
    <xf numFmtId="181" fontId="6" fillId="0" borderId="1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1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7" xfId="0" applyFont="1" applyBorder="1" applyAlignment="1">
      <alignment horizontal="center" vertical="center" textRotation="255" shrinkToFit="1"/>
    </xf>
    <xf numFmtId="0" fontId="14" fillId="0" borderId="21" xfId="0" applyFont="1" applyBorder="1" applyAlignment="1">
      <alignment horizontal="center" vertical="center" wrapText="1"/>
    </xf>
    <xf numFmtId="0" fontId="16" fillId="0" borderId="18" xfId="0" applyFont="1" applyBorder="1"/>
    <xf numFmtId="0" fontId="16" fillId="0" borderId="15" xfId="0" applyFont="1" applyBorder="1"/>
    <xf numFmtId="0" fontId="16" fillId="0" borderId="11" xfId="0" applyFont="1" applyBorder="1"/>
    <xf numFmtId="0" fontId="16" fillId="0" borderId="19" xfId="0" applyFont="1" applyBorder="1"/>
    <xf numFmtId="0" fontId="16" fillId="0" borderId="17" xfId="0" applyFont="1" applyBorder="1"/>
    <xf numFmtId="43" fontId="6" fillId="0" borderId="21" xfId="2" applyNumberFormat="1" applyFont="1" applyBorder="1" applyAlignment="1">
      <alignment horizontal="center" vertical="center"/>
    </xf>
    <xf numFmtId="43" fontId="6" fillId="0" borderId="18" xfId="2" applyNumberFormat="1" applyFont="1" applyBorder="1" applyAlignment="1">
      <alignment horizontal="center" vertical="center"/>
    </xf>
    <xf numFmtId="43" fontId="6" fillId="0" borderId="15" xfId="2" applyNumberFormat="1" applyFont="1" applyBorder="1" applyAlignment="1">
      <alignment horizontal="center" vertical="center"/>
    </xf>
    <xf numFmtId="43" fontId="6" fillId="0" borderId="11" xfId="2" applyNumberFormat="1" applyFont="1" applyBorder="1" applyAlignment="1">
      <alignment horizontal="center" vertical="center"/>
    </xf>
    <xf numFmtId="43" fontId="6" fillId="0" borderId="19" xfId="2" applyNumberFormat="1" applyFont="1" applyBorder="1" applyAlignment="1">
      <alignment horizontal="center" vertical="center"/>
    </xf>
    <xf numFmtId="43" fontId="6" fillId="0" borderId="17" xfId="2" applyNumberFormat="1" applyFont="1" applyBorder="1" applyAlignment="1">
      <alignment horizontal="center" vertical="center"/>
    </xf>
    <xf numFmtId="43" fontId="6" fillId="0" borderId="22" xfId="0" applyNumberFormat="1" applyFont="1" applyBorder="1" applyAlignment="1">
      <alignment horizontal="center" vertical="center"/>
    </xf>
    <xf numFmtId="43" fontId="6" fillId="0" borderId="21" xfId="0" applyNumberFormat="1" applyFont="1" applyBorder="1" applyAlignment="1">
      <alignment horizontal="center" vertical="center"/>
    </xf>
    <xf numFmtId="43" fontId="6" fillId="0" borderId="18" xfId="0" applyNumberFormat="1" applyFont="1" applyBorder="1" applyAlignment="1">
      <alignment horizontal="center" vertical="center"/>
    </xf>
    <xf numFmtId="43" fontId="6" fillId="0" borderId="15" xfId="0" applyNumberFormat="1" applyFont="1" applyBorder="1" applyAlignment="1">
      <alignment horizontal="center" vertical="center"/>
    </xf>
    <xf numFmtId="43" fontId="6" fillId="0" borderId="11" xfId="0" applyNumberFormat="1" applyFont="1" applyBorder="1" applyAlignment="1">
      <alignment horizontal="center" vertical="center"/>
    </xf>
    <xf numFmtId="43" fontId="6" fillId="0" borderId="19" xfId="0" applyNumberFormat="1" applyFont="1" applyBorder="1" applyAlignment="1">
      <alignment horizontal="center" vertical="center"/>
    </xf>
    <xf numFmtId="43" fontId="6" fillId="0" borderId="17" xfId="0" applyNumberFormat="1" applyFont="1" applyBorder="1" applyAlignment="1">
      <alignment horizontal="center" vertical="center"/>
    </xf>
    <xf numFmtId="43" fontId="6" fillId="0" borderId="22" xfId="2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180" fontId="6" fillId="0" borderId="11" xfId="0" applyNumberFormat="1" applyFont="1" applyBorder="1" applyAlignment="1">
      <alignment horizontal="center" vertical="center"/>
    </xf>
    <xf numFmtId="180" fontId="6" fillId="0" borderId="17" xfId="0" applyNumberFormat="1" applyFont="1" applyBorder="1" applyAlignment="1">
      <alignment horizontal="center" vertical="center"/>
    </xf>
    <xf numFmtId="180" fontId="6" fillId="0" borderId="19" xfId="0" applyNumberFormat="1" applyFont="1" applyBorder="1" applyAlignment="1">
      <alignment horizontal="center" vertical="center"/>
    </xf>
    <xf numFmtId="180" fontId="6" fillId="0" borderId="10" xfId="0" applyNumberFormat="1" applyFont="1" applyBorder="1" applyAlignment="1">
      <alignment horizontal="center" vertical="center"/>
    </xf>
    <xf numFmtId="180" fontId="6" fillId="0" borderId="7" xfId="0" applyNumberFormat="1" applyFont="1" applyBorder="1" applyAlignment="1">
      <alignment horizontal="center" vertical="center"/>
    </xf>
    <xf numFmtId="180" fontId="6" fillId="0" borderId="6" xfId="0" applyNumberFormat="1" applyFont="1" applyBorder="1" applyAlignment="1">
      <alignment horizontal="center" vertical="center"/>
    </xf>
    <xf numFmtId="180" fontId="6" fillId="0" borderId="8" xfId="0" applyNumberFormat="1" applyFont="1" applyBorder="1" applyAlignment="1">
      <alignment horizontal="center" vertical="center"/>
    </xf>
    <xf numFmtId="180" fontId="6" fillId="0" borderId="9" xfId="0" applyNumberFormat="1" applyFont="1" applyBorder="1" applyAlignment="1">
      <alignment horizontal="center" vertical="center"/>
    </xf>
    <xf numFmtId="180" fontId="6" fillId="0" borderId="21" xfId="0" applyNumberFormat="1" applyFont="1" applyBorder="1" applyAlignment="1">
      <alignment horizontal="center" vertical="center"/>
    </xf>
    <xf numFmtId="180" fontId="6" fillId="0" borderId="18" xfId="0" applyNumberFormat="1" applyFont="1" applyBorder="1" applyAlignment="1">
      <alignment horizontal="center" vertical="center"/>
    </xf>
    <xf numFmtId="180" fontId="6" fillId="0" borderId="15" xfId="0" applyNumberFormat="1" applyFont="1" applyBorder="1" applyAlignment="1">
      <alignment horizontal="center" vertical="center"/>
    </xf>
    <xf numFmtId="180" fontId="6" fillId="0" borderId="20" xfId="0" applyNumberFormat="1" applyFont="1" applyBorder="1" applyAlignment="1">
      <alignment horizontal="center" vertical="center"/>
    </xf>
    <xf numFmtId="180" fontId="6" fillId="0" borderId="16" xfId="0" applyNumberFormat="1" applyFont="1" applyBorder="1" applyAlignment="1">
      <alignment horizontal="center" vertical="center"/>
    </xf>
    <xf numFmtId="180" fontId="6" fillId="0" borderId="0" xfId="0" applyNumberFormat="1" applyFont="1" applyBorder="1" applyAlignment="1">
      <alignment horizontal="center" vertical="center"/>
    </xf>
    <xf numFmtId="177" fontId="6" fillId="0" borderId="22" xfId="0" applyNumberFormat="1" applyFont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22" xfId="0" applyNumberFormat="1" applyFont="1" applyFill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182" fontId="6" fillId="0" borderId="22" xfId="2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2" fontId="6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80" fontId="6" fillId="0" borderId="6" xfId="0" applyNumberFormat="1" applyFont="1" applyBorder="1" applyAlignment="1">
      <alignment horizontal="right" vertical="center"/>
    </xf>
    <xf numFmtId="2" fontId="6" fillId="0" borderId="2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177" fontId="6" fillId="0" borderId="22" xfId="2" applyNumberFormat="1" applyFont="1" applyFill="1" applyBorder="1" applyAlignment="1">
      <alignment horizontal="center" vertical="center" wrapText="1"/>
    </xf>
    <xf numFmtId="177" fontId="6" fillId="0" borderId="22" xfId="1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15" xfId="0" applyFill="1" applyBorder="1"/>
    <xf numFmtId="0" fontId="0" fillId="0" borderId="11" xfId="0" applyFill="1" applyBorder="1"/>
    <xf numFmtId="0" fontId="0" fillId="0" borderId="19" xfId="0" applyFill="1" applyBorder="1"/>
    <xf numFmtId="0" fontId="0" fillId="0" borderId="17" xfId="0" applyFill="1" applyBorder="1"/>
    <xf numFmtId="0" fontId="6" fillId="0" borderId="22" xfId="0" applyFont="1" applyFill="1" applyBorder="1" applyAlignment="1">
      <alignment horizontal="center" vertical="center" wrapText="1"/>
    </xf>
    <xf numFmtId="178" fontId="6" fillId="0" borderId="7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20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11" xfId="0" applyNumberFormat="1" applyFont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horizontal="right" vertical="center"/>
    </xf>
    <xf numFmtId="178" fontId="6" fillId="0" borderId="18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6" fillId="0" borderId="22" xfId="0" applyNumberFormat="1" applyFont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80" fontId="6" fillId="0" borderId="22" xfId="0" applyNumberFormat="1" applyFont="1" applyBorder="1" applyAlignment="1">
      <alignment horizontal="center" vertical="center"/>
    </xf>
    <xf numFmtId="180" fontId="6" fillId="0" borderId="22" xfId="0" applyNumberFormat="1" applyFont="1" applyFill="1" applyBorder="1" applyAlignment="1">
      <alignment horizontal="center" vertical="center"/>
    </xf>
    <xf numFmtId="43" fontId="6" fillId="0" borderId="22" xfId="2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43" fontId="6" fillId="0" borderId="7" xfId="2" applyNumberFormat="1" applyFont="1" applyFill="1" applyBorder="1" applyAlignment="1">
      <alignment horizontal="center" vertical="center"/>
    </xf>
    <xf numFmtId="43" fontId="6" fillId="0" borderId="6" xfId="2" applyNumberFormat="1" applyFont="1" applyFill="1" applyBorder="1" applyAlignment="1">
      <alignment horizontal="center" vertical="center"/>
    </xf>
    <xf numFmtId="43" fontId="6" fillId="0" borderId="8" xfId="2" applyNumberFormat="1" applyFont="1" applyFill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43" fontId="6" fillId="0" borderId="6" xfId="2" applyNumberFormat="1" applyFont="1" applyBorder="1" applyAlignment="1">
      <alignment horizontal="center" vertical="center"/>
    </xf>
    <xf numFmtId="43" fontId="6" fillId="0" borderId="8" xfId="2" applyNumberFormat="1" applyFont="1" applyBorder="1" applyAlignment="1">
      <alignment horizontal="center" vertical="center"/>
    </xf>
    <xf numFmtId="179" fontId="6" fillId="0" borderId="7" xfId="0" applyNumberFormat="1" applyFont="1" applyBorder="1" applyAlignment="1">
      <alignment horizontal="right" vertical="center"/>
    </xf>
    <xf numFmtId="179" fontId="6" fillId="0" borderId="6" xfId="0" applyNumberFormat="1" applyFont="1" applyBorder="1" applyAlignment="1">
      <alignment horizontal="right" vertical="center"/>
    </xf>
    <xf numFmtId="179" fontId="6" fillId="0" borderId="8" xfId="0" applyNumberFormat="1" applyFont="1" applyBorder="1" applyAlignment="1">
      <alignment horizontal="right" vertical="center"/>
    </xf>
    <xf numFmtId="179" fontId="6" fillId="0" borderId="7" xfId="0" applyNumberFormat="1" applyFont="1" applyFill="1" applyBorder="1" applyAlignment="1">
      <alignment horizontal="right" vertical="center"/>
    </xf>
    <xf numFmtId="179" fontId="6" fillId="0" borderId="6" xfId="0" applyNumberFormat="1" applyFont="1" applyFill="1" applyBorder="1" applyAlignment="1">
      <alignment horizontal="right" vertical="center"/>
    </xf>
    <xf numFmtId="179" fontId="6" fillId="0" borderId="8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179" fontId="6" fillId="0" borderId="22" xfId="0" applyNumberFormat="1" applyFont="1" applyBorder="1" applyAlignment="1">
      <alignment horizontal="right" vertical="center"/>
    </xf>
    <xf numFmtId="10" fontId="6" fillId="2" borderId="22" xfId="1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179" fontId="6" fillId="0" borderId="2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16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179" fontId="6" fillId="0" borderId="19" xfId="0" applyNumberFormat="1" applyFont="1" applyBorder="1" applyAlignment="1">
      <alignment horizontal="right" vertical="center"/>
    </xf>
    <xf numFmtId="179" fontId="6" fillId="0" borderId="17" xfId="0" applyNumberFormat="1" applyFont="1" applyBorder="1" applyAlignment="1">
      <alignment horizontal="right" vertical="center"/>
    </xf>
    <xf numFmtId="41" fontId="6" fillId="0" borderId="22" xfId="2" applyFont="1" applyBorder="1" applyAlignment="1">
      <alignment horizontal="center" vertical="center"/>
    </xf>
    <xf numFmtId="43" fontId="6" fillId="0" borderId="22" xfId="2" applyNumberFormat="1" applyFont="1" applyBorder="1" applyAlignment="1">
      <alignment horizontal="center" vertical="center" shrinkToFit="1"/>
    </xf>
    <xf numFmtId="43" fontId="6" fillId="0" borderId="7" xfId="2" applyNumberFormat="1" applyFont="1" applyBorder="1" applyAlignment="1">
      <alignment horizontal="center" vertical="center" shrinkToFit="1"/>
    </xf>
    <xf numFmtId="43" fontId="6" fillId="0" borderId="6" xfId="2" applyNumberFormat="1" applyFont="1" applyBorder="1" applyAlignment="1">
      <alignment horizontal="center" vertical="center" shrinkToFit="1"/>
    </xf>
    <xf numFmtId="43" fontId="6" fillId="0" borderId="8" xfId="2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wrapText="1" shrinkToFit="1"/>
    </xf>
    <xf numFmtId="178" fontId="6" fillId="0" borderId="8" xfId="0" applyNumberFormat="1" applyFont="1" applyBorder="1" applyAlignment="1">
      <alignment horizontal="right" vertical="center"/>
    </xf>
    <xf numFmtId="178" fontId="6" fillId="2" borderId="22" xfId="0" applyNumberFormat="1" applyFont="1" applyFill="1" applyBorder="1" applyAlignment="1">
      <alignment horizontal="right" vertical="center"/>
    </xf>
    <xf numFmtId="178" fontId="6" fillId="2" borderId="7" xfId="0" applyNumberFormat="1" applyFont="1" applyFill="1" applyBorder="1" applyAlignment="1">
      <alignment horizontal="right" vertical="center"/>
    </xf>
    <xf numFmtId="178" fontId="6" fillId="2" borderId="6" xfId="0" applyNumberFormat="1" applyFont="1" applyFill="1" applyBorder="1" applyAlignment="1">
      <alignment horizontal="right" vertical="center"/>
    </xf>
    <xf numFmtId="178" fontId="6" fillId="0" borderId="22" xfId="0" applyNumberFormat="1" applyFont="1" applyBorder="1" applyAlignment="1">
      <alignment horizontal="right" vertical="center"/>
    </xf>
    <xf numFmtId="178" fontId="6" fillId="0" borderId="16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right" vertical="center"/>
    </xf>
    <xf numFmtId="178" fontId="6" fillId="2" borderId="8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10" xfId="0" applyNumberFormat="1" applyFont="1" applyFill="1" applyBorder="1" applyAlignment="1">
      <alignment horizontal="right" vertical="center"/>
    </xf>
    <xf numFmtId="178" fontId="6" fillId="2" borderId="20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178" fontId="6" fillId="2" borderId="12" xfId="0" applyNumberFormat="1" applyFont="1" applyFill="1" applyBorder="1" applyAlignment="1">
      <alignment horizontal="right" vertical="center"/>
    </xf>
    <xf numFmtId="178" fontId="6" fillId="2" borderId="0" xfId="0" applyNumberFormat="1" applyFont="1" applyFill="1" applyBorder="1" applyAlignment="1">
      <alignment horizontal="right" vertical="center"/>
    </xf>
    <xf numFmtId="178" fontId="6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178" fontId="6" fillId="2" borderId="21" xfId="0" applyNumberFormat="1" applyFont="1" applyFill="1" applyBorder="1" applyAlignment="1">
      <alignment horizontal="right" vertical="center"/>
    </xf>
    <xf numFmtId="178" fontId="6" fillId="2" borderId="18" xfId="0" applyNumberFormat="1" applyFont="1" applyFill="1" applyBorder="1" applyAlignment="1">
      <alignment horizontal="right" vertical="center"/>
    </xf>
    <xf numFmtId="178" fontId="6" fillId="0" borderId="9" xfId="0" applyNumberFormat="1" applyFont="1" applyBorder="1" applyAlignment="1">
      <alignment horizontal="right" vertical="center"/>
    </xf>
    <xf numFmtId="178" fontId="6" fillId="0" borderId="15" xfId="0" applyNumberFormat="1" applyFont="1" applyBorder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8" fontId="6" fillId="2" borderId="9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7">
    <cellStyle name="백분율" xfId="1" builtinId="5"/>
    <cellStyle name="쉼표 [0]" xfId="2" builtinId="6"/>
    <cellStyle name="쉼표 [0] 2" xfId="5"/>
    <cellStyle name="쉼표 [0] 3" xfId="6"/>
    <cellStyle name="표준" xfId="0" builtinId="0"/>
    <cellStyle name="표준 11 2" xfId="4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123825</xdr:colOff>
      <xdr:row>46</xdr:row>
      <xdr:rowOff>142875</xdr:rowOff>
    </xdr:from>
    <xdr:to>
      <xdr:col>23</xdr:col>
      <xdr:colOff>104775</xdr:colOff>
      <xdr:row>51</xdr:row>
      <xdr:rowOff>238125</xdr:rowOff>
    </xdr:to>
    <xdr:pic>
      <xdr:nvPicPr>
        <xdr:cNvPr id="2" name="Picture 2" descr="C:\전산실\회기결산\33기결산\33기경영공시\비전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4775" y="12449175"/>
          <a:ext cx="25336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209550</xdr:colOff>
      <xdr:row>433</xdr:row>
      <xdr:rowOff>57150</xdr:rowOff>
    </xdr:from>
    <xdr:to>
      <xdr:col>17</xdr:col>
      <xdr:colOff>257175</xdr:colOff>
      <xdr:row>437</xdr:row>
      <xdr:rowOff>133350</xdr:rowOff>
    </xdr:to>
    <xdr:sp macro="" textlink="">
      <xdr:nvSpPr>
        <xdr:cNvPr id="3" name="TextBox 2"/>
        <xdr:cNvSpPr txBox="1"/>
      </xdr:nvSpPr>
      <xdr:spPr>
        <a:xfrm>
          <a:off x="2076450" y="114700050"/>
          <a:ext cx="280035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해 당 사 항 없 음</a:t>
          </a:r>
        </a:p>
      </xdr:txBody>
    </xdr:sp>
    <xdr:clientData/>
  </xdr:twoCellAnchor>
  <xdr:twoCellAnchor>
    <xdr:from>
      <xdr:col>7</xdr:col>
      <xdr:colOff>85725</xdr:colOff>
      <xdr:row>421</xdr:row>
      <xdr:rowOff>114300</xdr:rowOff>
    </xdr:from>
    <xdr:to>
      <xdr:col>17</xdr:col>
      <xdr:colOff>133350</xdr:colOff>
      <xdr:row>423</xdr:row>
      <xdr:rowOff>219075</xdr:rowOff>
    </xdr:to>
    <xdr:sp macro="" textlink="">
      <xdr:nvSpPr>
        <xdr:cNvPr id="4" name="TextBox 3"/>
        <xdr:cNvSpPr txBox="1"/>
      </xdr:nvSpPr>
      <xdr:spPr>
        <a:xfrm>
          <a:off x="1952625" y="111556800"/>
          <a:ext cx="280035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12</xdr:col>
      <xdr:colOff>0</xdr:colOff>
      <xdr:row>624</xdr:row>
      <xdr:rowOff>95250</xdr:rowOff>
    </xdr:from>
    <xdr:to>
      <xdr:col>22</xdr:col>
      <xdr:colOff>57150</xdr:colOff>
      <xdr:row>632</xdr:row>
      <xdr:rowOff>190500</xdr:rowOff>
    </xdr:to>
    <xdr:sp macro="" textlink="">
      <xdr:nvSpPr>
        <xdr:cNvPr id="5" name="TextBox 4"/>
        <xdr:cNvSpPr txBox="1"/>
      </xdr:nvSpPr>
      <xdr:spPr>
        <a:xfrm>
          <a:off x="3257550" y="165773100"/>
          <a:ext cx="2876550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12</xdr:col>
      <xdr:colOff>171450</xdr:colOff>
      <xdr:row>680</xdr:row>
      <xdr:rowOff>47626</xdr:rowOff>
    </xdr:from>
    <xdr:to>
      <xdr:col>20</xdr:col>
      <xdr:colOff>66675</xdr:colOff>
      <xdr:row>685</xdr:row>
      <xdr:rowOff>257176</xdr:rowOff>
    </xdr:to>
    <xdr:sp macro="" textlink="">
      <xdr:nvSpPr>
        <xdr:cNvPr id="6" name="TextBox 5"/>
        <xdr:cNvSpPr txBox="1"/>
      </xdr:nvSpPr>
      <xdr:spPr>
        <a:xfrm>
          <a:off x="3429000" y="180660676"/>
          <a:ext cx="218122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10</xdr:col>
      <xdr:colOff>9525</xdr:colOff>
      <xdr:row>707</xdr:row>
      <xdr:rowOff>180975</xdr:rowOff>
    </xdr:from>
    <xdr:to>
      <xdr:col>20</xdr:col>
      <xdr:colOff>66675</xdr:colOff>
      <xdr:row>718</xdr:row>
      <xdr:rowOff>180974</xdr:rowOff>
    </xdr:to>
    <xdr:sp macro="" textlink="">
      <xdr:nvSpPr>
        <xdr:cNvPr id="7" name="TextBox 6"/>
        <xdr:cNvSpPr txBox="1"/>
      </xdr:nvSpPr>
      <xdr:spPr>
        <a:xfrm>
          <a:off x="2733675" y="187994925"/>
          <a:ext cx="2876550" cy="2933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 editAs="oneCell">
    <xdr:from>
      <xdr:col>5</xdr:col>
      <xdr:colOff>57150</xdr:colOff>
      <xdr:row>29</xdr:row>
      <xdr:rowOff>200025</xdr:rowOff>
    </xdr:from>
    <xdr:to>
      <xdr:col>6</xdr:col>
      <xdr:colOff>123826</xdr:colOff>
      <xdr:row>31</xdr:row>
      <xdr:rowOff>2510</xdr:rowOff>
    </xdr:to>
    <xdr:pic>
      <xdr:nvPicPr>
        <xdr:cNvPr id="8" name="Picture 2" descr="C:\Windows\바탕 화면\제목없음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90650" y="7924800"/>
          <a:ext cx="333376" cy="383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446</xdr:row>
      <xdr:rowOff>133350</xdr:rowOff>
    </xdr:from>
    <xdr:to>
      <xdr:col>20</xdr:col>
      <xdr:colOff>66675</xdr:colOff>
      <xdr:row>450</xdr:row>
      <xdr:rowOff>57150</xdr:rowOff>
    </xdr:to>
    <xdr:sp macro="" textlink="">
      <xdr:nvSpPr>
        <xdr:cNvPr id="9" name="TextBox 8"/>
        <xdr:cNvSpPr txBox="1"/>
      </xdr:nvSpPr>
      <xdr:spPr>
        <a:xfrm>
          <a:off x="2733675" y="118224300"/>
          <a:ext cx="28765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5</xdr:col>
      <xdr:colOff>209550</xdr:colOff>
      <xdr:row>520</xdr:row>
      <xdr:rowOff>95250</xdr:rowOff>
    </xdr:from>
    <xdr:to>
      <xdr:col>15</xdr:col>
      <xdr:colOff>285750</xdr:colOff>
      <xdr:row>521</xdr:row>
      <xdr:rowOff>161925</xdr:rowOff>
    </xdr:to>
    <xdr:sp macro="" textlink="">
      <xdr:nvSpPr>
        <xdr:cNvPr id="10" name="TextBox 9"/>
        <xdr:cNvSpPr txBox="1"/>
      </xdr:nvSpPr>
      <xdr:spPr>
        <a:xfrm>
          <a:off x="1543050" y="138036300"/>
          <a:ext cx="28003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8</xdr:col>
      <xdr:colOff>200025</xdr:colOff>
      <xdr:row>155</xdr:row>
      <xdr:rowOff>152400</xdr:rowOff>
    </xdr:from>
    <xdr:to>
      <xdr:col>18</xdr:col>
      <xdr:colOff>247650</xdr:colOff>
      <xdr:row>156</xdr:row>
      <xdr:rowOff>219075</xdr:rowOff>
    </xdr:to>
    <xdr:sp macro="" textlink="">
      <xdr:nvSpPr>
        <xdr:cNvPr id="11" name="TextBox 10"/>
        <xdr:cNvSpPr txBox="1"/>
      </xdr:nvSpPr>
      <xdr:spPr>
        <a:xfrm>
          <a:off x="2362200" y="40652700"/>
          <a:ext cx="28003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9</xdr:col>
      <xdr:colOff>57150</xdr:colOff>
      <xdr:row>323</xdr:row>
      <xdr:rowOff>190501</xdr:rowOff>
    </xdr:from>
    <xdr:to>
      <xdr:col>19</xdr:col>
      <xdr:colOff>114300</xdr:colOff>
      <xdr:row>326</xdr:row>
      <xdr:rowOff>171451</xdr:rowOff>
    </xdr:to>
    <xdr:sp macro="" textlink="">
      <xdr:nvSpPr>
        <xdr:cNvPr id="12" name="TextBox 11"/>
        <xdr:cNvSpPr txBox="1"/>
      </xdr:nvSpPr>
      <xdr:spPr>
        <a:xfrm>
          <a:off x="2514600" y="85496401"/>
          <a:ext cx="280035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8</xdr:col>
      <xdr:colOff>142875</xdr:colOff>
      <xdr:row>590</xdr:row>
      <xdr:rowOff>180975</xdr:rowOff>
    </xdr:from>
    <xdr:to>
      <xdr:col>18</xdr:col>
      <xdr:colOff>266700</xdr:colOff>
      <xdr:row>599</xdr:row>
      <xdr:rowOff>47625</xdr:rowOff>
    </xdr:to>
    <xdr:sp macro="" textlink="">
      <xdr:nvSpPr>
        <xdr:cNvPr id="13" name="TextBox 12"/>
        <xdr:cNvSpPr txBox="1"/>
      </xdr:nvSpPr>
      <xdr:spPr>
        <a:xfrm>
          <a:off x="2305050" y="156791025"/>
          <a:ext cx="2876550" cy="226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8</xdr:col>
      <xdr:colOff>57150</xdr:colOff>
      <xdr:row>604</xdr:row>
      <xdr:rowOff>123825</xdr:rowOff>
    </xdr:from>
    <xdr:to>
      <xdr:col>18</xdr:col>
      <xdr:colOff>180975</xdr:colOff>
      <xdr:row>607</xdr:row>
      <xdr:rowOff>228600</xdr:rowOff>
    </xdr:to>
    <xdr:sp macro="" textlink="">
      <xdr:nvSpPr>
        <xdr:cNvPr id="14" name="TextBox 13"/>
        <xdr:cNvSpPr txBox="1"/>
      </xdr:nvSpPr>
      <xdr:spPr>
        <a:xfrm>
          <a:off x="2219325" y="160467675"/>
          <a:ext cx="287655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1</xdr:col>
      <xdr:colOff>85724</xdr:colOff>
      <xdr:row>569</xdr:row>
      <xdr:rowOff>114300</xdr:rowOff>
    </xdr:from>
    <xdr:to>
      <xdr:col>14</xdr:col>
      <xdr:colOff>152399</xdr:colOff>
      <xdr:row>573</xdr:row>
      <xdr:rowOff>57150</xdr:rowOff>
    </xdr:to>
    <xdr:sp macro="" textlink="">
      <xdr:nvSpPr>
        <xdr:cNvPr id="15" name="TextBox 14"/>
        <xdr:cNvSpPr txBox="1"/>
      </xdr:nvSpPr>
      <xdr:spPr>
        <a:xfrm>
          <a:off x="352424" y="151123650"/>
          <a:ext cx="3590925" cy="1009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/>
        </a:p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  <xdr:twoCellAnchor>
    <xdr:from>
      <xdr:col>12</xdr:col>
      <xdr:colOff>209550</xdr:colOff>
      <xdr:row>689</xdr:row>
      <xdr:rowOff>190500</xdr:rowOff>
    </xdr:from>
    <xdr:to>
      <xdr:col>20</xdr:col>
      <xdr:colOff>104775</xdr:colOff>
      <xdr:row>693</xdr:row>
      <xdr:rowOff>142876</xdr:rowOff>
    </xdr:to>
    <xdr:sp macro="" textlink="">
      <xdr:nvSpPr>
        <xdr:cNvPr id="16" name="TextBox 15"/>
        <xdr:cNvSpPr txBox="1"/>
      </xdr:nvSpPr>
      <xdr:spPr>
        <a:xfrm>
          <a:off x="3467100" y="183203850"/>
          <a:ext cx="2181225" cy="1019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/>
            <a:t>해 당 사 항 없 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V769"/>
  <sheetViews>
    <sheetView tabSelected="1" view="pageBreakPreview" topLeftCell="A521" zoomScaleSheetLayoutView="100" workbookViewId="0">
      <selection activeCell="F496" sqref="F496"/>
    </sheetView>
  </sheetViews>
  <sheetFormatPr defaultColWidth="3.109375" defaultRowHeight="21" customHeight="1"/>
  <cols>
    <col min="1" max="7" width="3.109375" style="1" customWidth="1"/>
    <col min="8" max="9" width="3.44140625" style="1" customWidth="1"/>
    <col min="10" max="15" width="3.109375" style="1" customWidth="1"/>
    <col min="16" max="16" width="3.44140625" style="1" customWidth="1"/>
    <col min="17" max="17" width="3.109375" style="1" customWidth="1"/>
    <col min="18" max="18" width="3.44140625" style="1" customWidth="1"/>
    <col min="19" max="19" width="3.33203125" style="1" customWidth="1"/>
    <col min="20" max="20" width="4" style="1" bestFit="1" customWidth="1"/>
    <col min="21" max="26" width="3.109375" style="1"/>
    <col min="27" max="27" width="6" style="1" bestFit="1" customWidth="1"/>
    <col min="28" max="16384" width="3.109375" style="1"/>
  </cols>
  <sheetData>
    <row r="7" spans="1:24" ht="3.75" customHeight="1"/>
    <row r="8" spans="1:24" ht="43.5" customHeight="1">
      <c r="A8" s="334" t="s">
        <v>546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</row>
    <row r="10" spans="1:24" ht="21" customHeight="1">
      <c r="C10" s="335" t="s">
        <v>562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</row>
    <row r="29" spans="1:24" ht="15" customHeight="1"/>
    <row r="30" spans="1:24" ht="18" customHeight="1"/>
    <row r="31" spans="1:24" ht="27.75" customHeight="1">
      <c r="A31" s="336" t="s">
        <v>444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</row>
    <row r="33" spans="1:25" ht="21" customHeight="1">
      <c r="A33" s="49" t="s">
        <v>445</v>
      </c>
      <c r="Y33" s="1" t="s">
        <v>418</v>
      </c>
    </row>
    <row r="35" spans="1:25" ht="21" customHeight="1">
      <c r="A35" s="54" t="s">
        <v>468</v>
      </c>
      <c r="Y35" s="1" t="s">
        <v>458</v>
      </c>
    </row>
    <row r="36" spans="1:25" ht="21" customHeight="1" thickBot="1"/>
    <row r="37" spans="1:25" s="54" customFormat="1" ht="21" customHeight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3"/>
    </row>
    <row r="38" spans="1:25" s="7" customFormat="1" ht="21" customHeight="1">
      <c r="A38" s="55"/>
      <c r="B38" s="56"/>
      <c r="C38" s="56" t="s">
        <v>453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7"/>
      <c r="Y38" s="54"/>
    </row>
    <row r="39" spans="1:25" s="7" customFormat="1" ht="21" customHeight="1">
      <c r="A39" s="55"/>
      <c r="B39" s="56" t="s">
        <v>454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7"/>
      <c r="Y39" s="54"/>
    </row>
    <row r="40" spans="1:25" s="7" customFormat="1" ht="21" customHeight="1">
      <c r="A40" s="55"/>
      <c r="B40" s="56"/>
      <c r="C40" s="56" t="s">
        <v>455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7"/>
      <c r="Y40" s="54"/>
    </row>
    <row r="41" spans="1:25" s="7" customFormat="1" ht="21" customHeight="1">
      <c r="A41" s="55"/>
      <c r="B41" s="56" t="s">
        <v>456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7"/>
      <c r="Y41" s="54"/>
    </row>
    <row r="42" spans="1:25" s="7" customFormat="1" ht="21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7"/>
      <c r="Y42" s="54"/>
    </row>
    <row r="43" spans="1:25" s="7" customFormat="1" ht="21" customHeight="1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 t="s">
        <v>457</v>
      </c>
      <c r="S43" s="56"/>
      <c r="T43" s="56"/>
      <c r="U43" s="56"/>
      <c r="V43" s="56"/>
      <c r="W43" s="56"/>
      <c r="X43" s="57"/>
      <c r="Y43" s="54"/>
    </row>
    <row r="44" spans="1:25" s="7" customFormat="1" ht="21" customHeight="1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 t="s">
        <v>490</v>
      </c>
      <c r="S44" s="56"/>
      <c r="T44" s="56"/>
      <c r="U44" s="56"/>
      <c r="V44" s="56"/>
      <c r="W44" s="56"/>
      <c r="X44" s="57"/>
      <c r="Y44" s="54"/>
    </row>
    <row r="45" spans="1:25" s="54" customFormat="1" ht="21" customHeight="1" thickBot="1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0"/>
    </row>
    <row r="46" spans="1:25" s="54" customFormat="1" ht="21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</row>
    <row r="47" spans="1:25" ht="21" customHeight="1">
      <c r="A47" s="54" t="s">
        <v>469</v>
      </c>
      <c r="Y47" s="1" t="s">
        <v>417</v>
      </c>
    </row>
    <row r="49" spans="1:25" s="2" customFormat="1" ht="21" customHeight="1">
      <c r="B49" s="2" t="s">
        <v>0</v>
      </c>
      <c r="Y49" s="1"/>
    </row>
    <row r="50" spans="1:25" s="2" customFormat="1" ht="21" customHeight="1">
      <c r="B50" s="2" t="s">
        <v>1</v>
      </c>
      <c r="Y50" s="1"/>
    </row>
    <row r="51" spans="1:25" s="2" customFormat="1" ht="21" customHeight="1">
      <c r="B51" s="2" t="s">
        <v>2</v>
      </c>
      <c r="Y51" s="1"/>
    </row>
    <row r="52" spans="1:25" ht="21" customHeight="1">
      <c r="B52" s="2"/>
    </row>
    <row r="53" spans="1:25" ht="21" customHeight="1">
      <c r="B53" s="2"/>
    </row>
    <row r="54" spans="1:25" ht="21" customHeight="1">
      <c r="A54" s="54" t="s">
        <v>459</v>
      </c>
      <c r="Y54" s="1" t="s">
        <v>417</v>
      </c>
    </row>
    <row r="55" spans="1:25" ht="21" customHeight="1" thickBot="1">
      <c r="B55" s="10" t="s">
        <v>3</v>
      </c>
    </row>
    <row r="56" spans="1:25" ht="9.75" customHeight="1" thickBot="1">
      <c r="H56" s="337" t="s">
        <v>543</v>
      </c>
      <c r="I56" s="338"/>
      <c r="J56" s="338"/>
      <c r="K56" s="339"/>
      <c r="L56" s="5"/>
      <c r="M56" s="79"/>
      <c r="N56" s="79"/>
    </row>
    <row r="57" spans="1:25" ht="9.75" customHeight="1" thickBot="1">
      <c r="B57" s="10"/>
      <c r="H57" s="340"/>
      <c r="I57" s="341"/>
      <c r="J57" s="341"/>
      <c r="K57" s="342"/>
      <c r="N57" s="15"/>
    </row>
    <row r="58" spans="1:25" ht="21" customHeight="1" thickBot="1">
      <c r="B58" s="10"/>
      <c r="I58" s="15"/>
      <c r="N58" s="4"/>
    </row>
    <row r="59" spans="1:25" ht="13.5" customHeight="1" thickBot="1">
      <c r="B59" s="10"/>
      <c r="F59" s="79"/>
      <c r="G59" s="79"/>
      <c r="H59" s="343" t="s">
        <v>4</v>
      </c>
      <c r="I59" s="344"/>
      <c r="J59" s="344"/>
      <c r="K59" s="345"/>
      <c r="N59" s="4"/>
    </row>
    <row r="60" spans="1:25" ht="13.5" customHeight="1" thickBot="1">
      <c r="B60" s="10"/>
      <c r="E60" s="4"/>
      <c r="H60" s="346"/>
      <c r="I60" s="347"/>
      <c r="J60" s="347"/>
      <c r="K60" s="348"/>
      <c r="N60" s="4"/>
    </row>
    <row r="61" spans="1:25" s="2" customFormat="1" ht="21" customHeight="1" thickBot="1">
      <c r="E61" s="4"/>
      <c r="F61" s="1"/>
      <c r="I61" s="15"/>
      <c r="M61" s="349" t="s">
        <v>544</v>
      </c>
      <c r="N61" s="350"/>
      <c r="O61" s="350"/>
      <c r="P61" s="351"/>
      <c r="Y61" s="1"/>
    </row>
    <row r="62" spans="1:25" s="2" customFormat="1" ht="11.25" customHeight="1" thickBot="1">
      <c r="E62" s="4"/>
      <c r="F62" s="1"/>
      <c r="I62" s="15"/>
      <c r="J62" s="82"/>
      <c r="K62" s="82"/>
      <c r="Y62" s="1"/>
    </row>
    <row r="63" spans="1:25" s="2" customFormat="1" ht="21.75" customHeight="1" thickBot="1">
      <c r="D63" s="349" t="s">
        <v>545</v>
      </c>
      <c r="E63" s="350"/>
      <c r="F63" s="350"/>
      <c r="G63" s="351"/>
      <c r="I63" s="4"/>
      <c r="J63" s="82"/>
      <c r="K63" s="82"/>
      <c r="Y63" s="1"/>
    </row>
    <row r="64" spans="1:25" s="2" customFormat="1" ht="10.5" customHeight="1" thickBot="1">
      <c r="F64" s="5"/>
      <c r="G64" s="5"/>
      <c r="H64" s="5"/>
      <c r="I64" s="6"/>
      <c r="J64" s="5"/>
      <c r="K64" s="5"/>
      <c r="L64" s="5"/>
      <c r="M64" s="79"/>
      <c r="N64" s="79"/>
      <c r="O64" s="82"/>
      <c r="P64" s="14"/>
      <c r="Y64" s="1"/>
    </row>
    <row r="65" spans="1:25" s="2" customFormat="1" ht="10.5" customHeight="1">
      <c r="E65" s="3"/>
      <c r="I65" s="4"/>
      <c r="J65" s="14"/>
      <c r="N65" s="18"/>
      <c r="O65" s="16"/>
      <c r="P65" s="14"/>
      <c r="Y65" s="1"/>
    </row>
    <row r="66" spans="1:25" s="2" customFormat="1" ht="10.5" customHeight="1" thickBot="1">
      <c r="E66" s="16"/>
      <c r="I66" s="4"/>
      <c r="J66" s="14"/>
      <c r="N66" s="6"/>
      <c r="P66" s="5"/>
      <c r="Y66" s="1"/>
    </row>
    <row r="67" spans="1:25" s="2" customFormat="1" ht="21" customHeight="1" thickBot="1">
      <c r="C67" s="349" t="s">
        <v>5</v>
      </c>
      <c r="D67" s="350"/>
      <c r="E67" s="350"/>
      <c r="F67" s="351"/>
      <c r="H67" s="349" t="s">
        <v>6</v>
      </c>
      <c r="I67" s="350"/>
      <c r="J67" s="350"/>
      <c r="K67" s="351"/>
      <c r="M67" s="349" t="s">
        <v>7</v>
      </c>
      <c r="N67" s="350"/>
      <c r="O67" s="350"/>
      <c r="P67" s="351"/>
      <c r="Q67" s="17"/>
      <c r="R67" s="82"/>
      <c r="Y67" s="1"/>
    </row>
    <row r="70" spans="1:25" ht="21" customHeight="1">
      <c r="B70" s="10" t="s">
        <v>8</v>
      </c>
    </row>
    <row r="71" spans="1:25" ht="21" customHeight="1">
      <c r="W71" s="11" t="s">
        <v>547</v>
      </c>
    </row>
    <row r="72" spans="1:25" s="2" customFormat="1" ht="21" customHeight="1">
      <c r="B72" s="139" t="s">
        <v>9</v>
      </c>
      <c r="C72" s="140"/>
      <c r="D72" s="140"/>
      <c r="E72" s="140"/>
      <c r="F72" s="140"/>
      <c r="G72" s="140"/>
      <c r="H72" s="140"/>
      <c r="I72" s="140"/>
      <c r="J72" s="140"/>
      <c r="K72" s="141"/>
      <c r="L72" s="139" t="s">
        <v>10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1"/>
      <c r="Y72" s="1"/>
    </row>
    <row r="73" spans="1:25" s="2" customFormat="1" ht="21" customHeight="1">
      <c r="B73" s="139" t="s">
        <v>11</v>
      </c>
      <c r="C73" s="140"/>
      <c r="D73" s="141"/>
      <c r="E73" s="139" t="s">
        <v>12</v>
      </c>
      <c r="F73" s="140"/>
      <c r="G73" s="141"/>
      <c r="H73" s="139" t="s">
        <v>13</v>
      </c>
      <c r="I73" s="140"/>
      <c r="J73" s="140"/>
      <c r="K73" s="141"/>
      <c r="L73" s="139" t="s">
        <v>15</v>
      </c>
      <c r="M73" s="140"/>
      <c r="N73" s="140"/>
      <c r="O73" s="141"/>
      <c r="P73" s="112" t="s">
        <v>16</v>
      </c>
      <c r="Q73" s="112"/>
      <c r="R73" s="112"/>
      <c r="S73" s="112"/>
      <c r="T73" s="112" t="s">
        <v>17</v>
      </c>
      <c r="U73" s="112"/>
      <c r="V73" s="112"/>
      <c r="W73" s="112"/>
      <c r="Y73" s="1"/>
    </row>
    <row r="74" spans="1:25" s="2" customFormat="1" ht="21" customHeight="1">
      <c r="B74" s="139" t="s">
        <v>14</v>
      </c>
      <c r="C74" s="140"/>
      <c r="D74" s="141"/>
      <c r="E74" s="139">
        <v>0</v>
      </c>
      <c r="F74" s="140"/>
      <c r="G74" s="141"/>
      <c r="H74" s="139">
        <v>1</v>
      </c>
      <c r="I74" s="140"/>
      <c r="J74" s="140"/>
      <c r="K74" s="141"/>
      <c r="L74" s="139">
        <v>0</v>
      </c>
      <c r="M74" s="140"/>
      <c r="N74" s="140"/>
      <c r="O74" s="141"/>
      <c r="P74" s="112">
        <v>0</v>
      </c>
      <c r="Q74" s="112"/>
      <c r="R74" s="112"/>
      <c r="S74" s="112">
        <v>0</v>
      </c>
      <c r="T74" s="112">
        <v>0</v>
      </c>
      <c r="U74" s="112"/>
      <c r="V74" s="112"/>
      <c r="W74" s="112"/>
      <c r="Y74" s="1"/>
    </row>
    <row r="76" spans="1:25" ht="21" customHeight="1">
      <c r="A76" s="54" t="s">
        <v>470</v>
      </c>
      <c r="Y76" s="1" t="s">
        <v>417</v>
      </c>
    </row>
    <row r="77" spans="1:25" ht="21" customHeight="1">
      <c r="O77" s="12" t="s">
        <v>548</v>
      </c>
      <c r="U77" s="2" t="s">
        <v>549</v>
      </c>
    </row>
    <row r="78" spans="1:25" ht="21" customHeight="1">
      <c r="B78" s="2" t="s">
        <v>307</v>
      </c>
      <c r="O78" s="12" t="s">
        <v>551</v>
      </c>
      <c r="U78" s="2" t="s">
        <v>550</v>
      </c>
    </row>
    <row r="79" spans="1:25" s="2" customFormat="1" ht="21" customHeight="1">
      <c r="W79" s="11" t="s">
        <v>18</v>
      </c>
      <c r="Y79" s="1"/>
    </row>
    <row r="80" spans="1:25" s="2" customFormat="1" ht="21" customHeight="1">
      <c r="B80" s="112" t="s">
        <v>19</v>
      </c>
      <c r="C80" s="112"/>
      <c r="D80" s="112"/>
      <c r="E80" s="112"/>
      <c r="F80" s="112"/>
      <c r="G80" s="112"/>
      <c r="H80" s="112" t="str">
        <f>O77</f>
        <v>제47기 3분기말(금분기)</v>
      </c>
      <c r="I80" s="112"/>
      <c r="J80" s="112"/>
      <c r="K80" s="112"/>
      <c r="L80" s="112"/>
      <c r="M80" s="112"/>
      <c r="N80" s="112"/>
      <c r="O80" s="112"/>
      <c r="P80" s="112" t="str">
        <f>O78</f>
        <v>제47기 2분기말(직전분기)</v>
      </c>
      <c r="Q80" s="112"/>
      <c r="R80" s="112"/>
      <c r="S80" s="112"/>
      <c r="T80" s="112"/>
      <c r="U80" s="112"/>
      <c r="V80" s="112"/>
      <c r="W80" s="112"/>
      <c r="Y80" s="1"/>
    </row>
    <row r="81" spans="1:25" s="2" customFormat="1" ht="21" customHeight="1">
      <c r="B81" s="172" t="s">
        <v>20</v>
      </c>
      <c r="C81" s="174"/>
      <c r="D81" s="139" t="s">
        <v>21</v>
      </c>
      <c r="E81" s="140"/>
      <c r="F81" s="140"/>
      <c r="G81" s="141"/>
      <c r="H81" s="112">
        <v>3</v>
      </c>
      <c r="I81" s="112"/>
      <c r="J81" s="112"/>
      <c r="K81" s="112"/>
      <c r="L81" s="112"/>
      <c r="M81" s="112"/>
      <c r="N81" s="112"/>
      <c r="O81" s="112"/>
      <c r="P81" s="112">
        <v>3</v>
      </c>
      <c r="Q81" s="112"/>
      <c r="R81" s="112"/>
      <c r="S81" s="112"/>
      <c r="T81" s="112"/>
      <c r="U81" s="112"/>
      <c r="V81" s="112"/>
      <c r="W81" s="112"/>
      <c r="Y81" s="1"/>
    </row>
    <row r="82" spans="1:25" s="2" customFormat="1" ht="21" customHeight="1">
      <c r="B82" s="175"/>
      <c r="C82" s="177"/>
      <c r="D82" s="139" t="s">
        <v>552</v>
      </c>
      <c r="E82" s="140"/>
      <c r="F82" s="140"/>
      <c r="G82" s="141"/>
      <c r="H82" s="112">
        <v>0</v>
      </c>
      <c r="I82" s="112"/>
      <c r="J82" s="112"/>
      <c r="K82" s="112"/>
      <c r="L82" s="112"/>
      <c r="M82" s="112"/>
      <c r="N82" s="112"/>
      <c r="O82" s="112"/>
      <c r="P82" s="112">
        <v>0</v>
      </c>
      <c r="Q82" s="112"/>
      <c r="R82" s="112"/>
      <c r="S82" s="112"/>
      <c r="T82" s="112"/>
      <c r="U82" s="112"/>
      <c r="V82" s="112"/>
      <c r="W82" s="112"/>
      <c r="Y82" s="1"/>
    </row>
    <row r="83" spans="1:25" s="2" customFormat="1" ht="30" customHeight="1">
      <c r="B83" s="218"/>
      <c r="C83" s="184"/>
      <c r="D83" s="331" t="s">
        <v>491</v>
      </c>
      <c r="E83" s="332"/>
      <c r="F83" s="332"/>
      <c r="G83" s="333"/>
      <c r="H83" s="112">
        <v>2</v>
      </c>
      <c r="I83" s="112"/>
      <c r="J83" s="112"/>
      <c r="K83" s="112"/>
      <c r="L83" s="112"/>
      <c r="M83" s="112"/>
      <c r="N83" s="112"/>
      <c r="O83" s="112"/>
      <c r="P83" s="112">
        <v>2</v>
      </c>
      <c r="Q83" s="112"/>
      <c r="R83" s="112"/>
      <c r="S83" s="112"/>
      <c r="T83" s="112"/>
      <c r="U83" s="112"/>
      <c r="V83" s="112"/>
      <c r="W83" s="112"/>
      <c r="Y83" s="1"/>
    </row>
    <row r="84" spans="1:25" s="2" customFormat="1" ht="21" customHeight="1">
      <c r="B84" s="172" t="s">
        <v>55</v>
      </c>
      <c r="C84" s="174"/>
      <c r="D84" s="139" t="s">
        <v>22</v>
      </c>
      <c r="E84" s="140"/>
      <c r="F84" s="140"/>
      <c r="G84" s="141"/>
      <c r="H84" s="112">
        <v>1</v>
      </c>
      <c r="I84" s="112"/>
      <c r="J84" s="112"/>
      <c r="K84" s="112"/>
      <c r="L84" s="112"/>
      <c r="M84" s="112"/>
      <c r="N84" s="112"/>
      <c r="O84" s="112"/>
      <c r="P84" s="112">
        <v>1</v>
      </c>
      <c r="Q84" s="112"/>
      <c r="R84" s="112"/>
      <c r="S84" s="112"/>
      <c r="T84" s="112"/>
      <c r="U84" s="112"/>
      <c r="V84" s="112"/>
      <c r="W84" s="112"/>
      <c r="Y84" s="1"/>
    </row>
    <row r="85" spans="1:25" s="2" customFormat="1" ht="21" customHeight="1">
      <c r="B85" s="218"/>
      <c r="C85" s="184"/>
      <c r="D85" s="139" t="s">
        <v>23</v>
      </c>
      <c r="E85" s="140"/>
      <c r="F85" s="140"/>
      <c r="G85" s="141"/>
      <c r="H85" s="112">
        <v>5</v>
      </c>
      <c r="I85" s="112"/>
      <c r="J85" s="112"/>
      <c r="K85" s="112"/>
      <c r="L85" s="112"/>
      <c r="M85" s="112"/>
      <c r="N85" s="112"/>
      <c r="O85" s="112"/>
      <c r="P85" s="112">
        <v>4</v>
      </c>
      <c r="Q85" s="112"/>
      <c r="R85" s="112"/>
      <c r="S85" s="112"/>
      <c r="T85" s="112"/>
      <c r="U85" s="112"/>
      <c r="V85" s="112"/>
      <c r="W85" s="112"/>
      <c r="Y85" s="1"/>
    </row>
    <row r="86" spans="1:25" s="2" customFormat="1" ht="21" customHeight="1">
      <c r="B86" s="112" t="s">
        <v>492</v>
      </c>
      <c r="C86" s="112"/>
      <c r="D86" s="112"/>
      <c r="E86" s="112"/>
      <c r="F86" s="112"/>
      <c r="G86" s="112"/>
      <c r="H86" s="112">
        <v>0</v>
      </c>
      <c r="I86" s="112"/>
      <c r="J86" s="112"/>
      <c r="K86" s="112"/>
      <c r="L86" s="112"/>
      <c r="M86" s="112"/>
      <c r="N86" s="112"/>
      <c r="O86" s="112"/>
      <c r="P86" s="112">
        <v>0</v>
      </c>
      <c r="Q86" s="112"/>
      <c r="R86" s="112"/>
      <c r="S86" s="112"/>
      <c r="T86" s="112"/>
      <c r="U86" s="112"/>
      <c r="V86" s="112"/>
      <c r="W86" s="112"/>
      <c r="Y86" s="1"/>
    </row>
    <row r="87" spans="1:25" s="2" customFormat="1" ht="21" customHeight="1">
      <c r="B87" s="112" t="s">
        <v>13</v>
      </c>
      <c r="C87" s="112"/>
      <c r="D87" s="112"/>
      <c r="E87" s="112"/>
      <c r="F87" s="112"/>
      <c r="G87" s="112"/>
      <c r="H87" s="112">
        <f>SUM(H81:O86)</f>
        <v>11</v>
      </c>
      <c r="I87" s="112"/>
      <c r="J87" s="112"/>
      <c r="K87" s="112"/>
      <c r="L87" s="112"/>
      <c r="M87" s="112"/>
      <c r="N87" s="112"/>
      <c r="O87" s="112"/>
      <c r="P87" s="112">
        <f>SUM(P81:W86)</f>
        <v>10</v>
      </c>
      <c r="Q87" s="112"/>
      <c r="R87" s="112"/>
      <c r="S87" s="112"/>
      <c r="T87" s="112"/>
      <c r="U87" s="112"/>
      <c r="V87" s="112"/>
      <c r="W87" s="112"/>
      <c r="Y87" s="1"/>
    </row>
    <row r="89" spans="1:25" ht="21" customHeight="1">
      <c r="A89" s="54" t="s">
        <v>460</v>
      </c>
      <c r="Y89" s="1" t="s">
        <v>417</v>
      </c>
    </row>
    <row r="90" spans="1:25" s="2" customFormat="1" ht="21" customHeight="1">
      <c r="B90" s="2" t="str">
        <f>O77</f>
        <v>제47기 3분기말(금분기)</v>
      </c>
      <c r="C90" s="41"/>
      <c r="D90" s="41"/>
      <c r="E90" s="41"/>
      <c r="I90" s="41" t="s">
        <v>553</v>
      </c>
      <c r="W90" s="31"/>
      <c r="Y90" s="1"/>
    </row>
    <row r="91" spans="1:25" s="2" customFormat="1" ht="30" customHeight="1">
      <c r="B91" s="328" t="s">
        <v>135</v>
      </c>
      <c r="C91" s="329"/>
      <c r="D91" s="329"/>
      <c r="E91" s="330"/>
      <c r="F91" s="139" t="s">
        <v>24</v>
      </c>
      <c r="G91" s="140"/>
      <c r="H91" s="140"/>
      <c r="I91" s="140"/>
      <c r="J91" s="141"/>
      <c r="K91" s="112" t="s">
        <v>25</v>
      </c>
      <c r="L91" s="112"/>
      <c r="M91" s="112"/>
      <c r="N91" s="112"/>
      <c r="O91" s="112"/>
      <c r="P91" s="328" t="s">
        <v>189</v>
      </c>
      <c r="Q91" s="329"/>
      <c r="R91" s="329"/>
      <c r="S91" s="329"/>
      <c r="T91" s="329"/>
      <c r="U91" s="329"/>
      <c r="V91" s="329"/>
      <c r="W91" s="330"/>
      <c r="Y91" s="1"/>
    </row>
    <row r="92" spans="1:25" s="2" customFormat="1" ht="21" customHeight="1">
      <c r="B92" s="119" t="s">
        <v>495</v>
      </c>
      <c r="C92" s="125"/>
      <c r="D92" s="125"/>
      <c r="E92" s="120"/>
      <c r="F92" s="139" t="s">
        <v>486</v>
      </c>
      <c r="G92" s="140"/>
      <c r="H92" s="140"/>
      <c r="I92" s="140"/>
      <c r="J92" s="141"/>
      <c r="K92" s="112" t="s">
        <v>466</v>
      </c>
      <c r="L92" s="112"/>
      <c r="M92" s="112"/>
      <c r="N92" s="112"/>
      <c r="O92" s="112"/>
      <c r="P92" s="112" t="s">
        <v>466</v>
      </c>
      <c r="Q92" s="112"/>
      <c r="R92" s="112"/>
      <c r="S92" s="112"/>
      <c r="T92" s="112"/>
      <c r="U92" s="112"/>
      <c r="V92" s="112"/>
      <c r="W92" s="112"/>
      <c r="Y92" s="1"/>
    </row>
    <row r="93" spans="1:25" s="2" customFormat="1" ht="21" customHeight="1">
      <c r="B93" s="187"/>
      <c r="C93" s="188"/>
      <c r="D93" s="188"/>
      <c r="E93" s="189"/>
      <c r="F93" s="139" t="s">
        <v>487</v>
      </c>
      <c r="G93" s="140"/>
      <c r="H93" s="140"/>
      <c r="I93" s="140"/>
      <c r="J93" s="141"/>
      <c r="K93" s="112" t="s">
        <v>466</v>
      </c>
      <c r="L93" s="112"/>
      <c r="M93" s="112"/>
      <c r="N93" s="112"/>
      <c r="O93" s="112"/>
      <c r="P93" s="112" t="s">
        <v>466</v>
      </c>
      <c r="Q93" s="112"/>
      <c r="R93" s="112"/>
      <c r="S93" s="112"/>
      <c r="T93" s="112"/>
      <c r="U93" s="112"/>
      <c r="V93" s="112"/>
      <c r="W93" s="112"/>
      <c r="Y93" s="1"/>
    </row>
    <row r="94" spans="1:25" s="2" customFormat="1" ht="21" customHeight="1">
      <c r="B94" s="187"/>
      <c r="C94" s="188"/>
      <c r="D94" s="188"/>
      <c r="E94" s="189"/>
      <c r="F94" s="139" t="s">
        <v>29</v>
      </c>
      <c r="G94" s="140"/>
      <c r="H94" s="140"/>
      <c r="I94" s="140"/>
      <c r="J94" s="141"/>
      <c r="K94" s="112" t="s">
        <v>26</v>
      </c>
      <c r="L94" s="112"/>
      <c r="M94" s="112"/>
      <c r="N94" s="112"/>
      <c r="O94" s="112"/>
      <c r="P94" s="112" t="s">
        <v>26</v>
      </c>
      <c r="Q94" s="112"/>
      <c r="R94" s="112"/>
      <c r="S94" s="112"/>
      <c r="T94" s="112"/>
      <c r="U94" s="112"/>
      <c r="V94" s="112"/>
      <c r="W94" s="112"/>
      <c r="Y94" s="1"/>
    </row>
    <row r="95" spans="1:25" s="2" customFormat="1" ht="21" customHeight="1">
      <c r="B95" s="119" t="s">
        <v>493</v>
      </c>
      <c r="C95" s="125"/>
      <c r="D95" s="125"/>
      <c r="E95" s="120"/>
      <c r="F95" s="139"/>
      <c r="G95" s="140"/>
      <c r="H95" s="140"/>
      <c r="I95" s="140"/>
      <c r="J95" s="141"/>
      <c r="K95" s="139"/>
      <c r="L95" s="140"/>
      <c r="M95" s="140"/>
      <c r="N95" s="140"/>
      <c r="O95" s="141"/>
      <c r="P95" s="139"/>
      <c r="Q95" s="140"/>
      <c r="R95" s="140"/>
      <c r="S95" s="140"/>
      <c r="T95" s="140"/>
      <c r="U95" s="140"/>
      <c r="V95" s="140"/>
      <c r="W95" s="141"/>
      <c r="Y95" s="1"/>
    </row>
    <row r="96" spans="1:25" s="2" customFormat="1" ht="21" customHeight="1">
      <c r="B96" s="187"/>
      <c r="C96" s="188"/>
      <c r="D96" s="188"/>
      <c r="E96" s="189"/>
      <c r="F96" s="76"/>
      <c r="G96" s="77"/>
      <c r="H96" s="77"/>
      <c r="I96" s="77"/>
      <c r="J96" s="78"/>
      <c r="K96" s="76"/>
      <c r="L96" s="77"/>
      <c r="M96" s="77"/>
      <c r="N96" s="77"/>
      <c r="O96" s="78"/>
      <c r="P96" s="76"/>
      <c r="Q96" s="77"/>
      <c r="R96" s="77"/>
      <c r="S96" s="77"/>
      <c r="T96" s="77"/>
      <c r="U96" s="77"/>
      <c r="V96" s="77"/>
      <c r="W96" s="78"/>
      <c r="Y96" s="1"/>
    </row>
    <row r="97" spans="1:25" s="2" customFormat="1" ht="21" customHeight="1">
      <c r="B97" s="187"/>
      <c r="C97" s="188"/>
      <c r="D97" s="188"/>
      <c r="E97" s="189"/>
      <c r="F97" s="139"/>
      <c r="G97" s="140"/>
      <c r="H97" s="140"/>
      <c r="I97" s="140"/>
      <c r="J97" s="141"/>
      <c r="K97" s="139"/>
      <c r="L97" s="140"/>
      <c r="M97" s="140"/>
      <c r="N97" s="140"/>
      <c r="O97" s="141"/>
      <c r="P97" s="139"/>
      <c r="Q97" s="140"/>
      <c r="R97" s="140"/>
      <c r="S97" s="140"/>
      <c r="T97" s="140"/>
      <c r="U97" s="140"/>
      <c r="V97" s="140"/>
      <c r="W97" s="141"/>
      <c r="Y97" s="1"/>
    </row>
    <row r="98" spans="1:25" s="2" customFormat="1" ht="21" customHeight="1">
      <c r="B98" s="172" t="s">
        <v>494</v>
      </c>
      <c r="C98" s="173"/>
      <c r="D98" s="173"/>
      <c r="E98" s="174"/>
      <c r="F98" s="139" t="s">
        <v>302</v>
      </c>
      <c r="G98" s="140"/>
      <c r="H98" s="140"/>
      <c r="I98" s="140"/>
      <c r="J98" s="141"/>
      <c r="K98" s="112" t="s">
        <v>27</v>
      </c>
      <c r="L98" s="112"/>
      <c r="M98" s="112"/>
      <c r="N98" s="112"/>
      <c r="O98" s="112"/>
      <c r="P98" s="112" t="s">
        <v>451</v>
      </c>
      <c r="Q98" s="112"/>
      <c r="R98" s="112"/>
      <c r="S98" s="112"/>
      <c r="T98" s="112"/>
      <c r="U98" s="112"/>
      <c r="V98" s="112"/>
      <c r="W98" s="112"/>
      <c r="Y98" s="1"/>
    </row>
    <row r="99" spans="1:25" s="2" customFormat="1" ht="21" customHeight="1">
      <c r="B99" s="218"/>
      <c r="C99" s="219"/>
      <c r="D99" s="219"/>
      <c r="E99" s="184"/>
      <c r="F99" s="139" t="s">
        <v>303</v>
      </c>
      <c r="G99" s="140"/>
      <c r="H99" s="140"/>
      <c r="I99" s="140"/>
      <c r="J99" s="141"/>
      <c r="K99" s="112" t="s">
        <v>27</v>
      </c>
      <c r="L99" s="112"/>
      <c r="M99" s="112"/>
      <c r="N99" s="112"/>
      <c r="O99" s="112"/>
      <c r="P99" s="112" t="s">
        <v>451</v>
      </c>
      <c r="Q99" s="112"/>
      <c r="R99" s="112"/>
      <c r="S99" s="112"/>
      <c r="T99" s="112"/>
      <c r="U99" s="112"/>
      <c r="V99" s="112"/>
      <c r="W99" s="112"/>
      <c r="Y99" s="1"/>
    </row>
    <row r="100" spans="1:25" s="2" customFormat="1" ht="21" customHeight="1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Y100" s="1"/>
    </row>
    <row r="102" spans="1:25" ht="21" customHeight="1">
      <c r="A102" s="54" t="s">
        <v>471</v>
      </c>
      <c r="Y102" s="1" t="s">
        <v>417</v>
      </c>
    </row>
    <row r="103" spans="1:25" s="2" customFormat="1" ht="21" customHeight="1">
      <c r="W103" s="11" t="s">
        <v>472</v>
      </c>
      <c r="Y103" s="1"/>
    </row>
    <row r="104" spans="1:25" s="2" customFormat="1" ht="30" customHeight="1">
      <c r="B104" s="112" t="s">
        <v>31</v>
      </c>
      <c r="C104" s="112"/>
      <c r="D104" s="112"/>
      <c r="E104" s="113" t="s">
        <v>56</v>
      </c>
      <c r="F104" s="113"/>
      <c r="G104" s="113" t="s">
        <v>306</v>
      </c>
      <c r="H104" s="113"/>
      <c r="I104" s="112" t="s">
        <v>190</v>
      </c>
      <c r="J104" s="112"/>
      <c r="K104" s="112"/>
      <c r="L104" s="112"/>
      <c r="M104" s="112" t="s">
        <v>191</v>
      </c>
      <c r="N104" s="112"/>
      <c r="O104" s="112"/>
      <c r="P104" s="112"/>
      <c r="Q104" s="113" t="s">
        <v>192</v>
      </c>
      <c r="R104" s="112"/>
      <c r="S104" s="112"/>
      <c r="T104" s="112"/>
      <c r="U104" s="112" t="s">
        <v>32</v>
      </c>
      <c r="V104" s="112"/>
      <c r="W104" s="112"/>
      <c r="Y104" s="1"/>
    </row>
    <row r="105" spans="1:25" s="2" customFormat="1" ht="21" customHeight="1">
      <c r="B105" s="112"/>
      <c r="C105" s="112"/>
      <c r="D105" s="112"/>
      <c r="E105" s="112"/>
      <c r="F105" s="112"/>
      <c r="G105" s="327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Y105" s="1"/>
    </row>
    <row r="106" spans="1:25" s="2" customFormat="1" ht="21" customHeight="1"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Y106" s="1"/>
    </row>
    <row r="107" spans="1:25" s="2" customFormat="1" ht="21" customHeight="1">
      <c r="B107" s="139"/>
      <c r="C107" s="140"/>
      <c r="D107" s="140"/>
      <c r="E107" s="140"/>
      <c r="F107" s="140"/>
      <c r="G107" s="140"/>
      <c r="H107" s="141"/>
      <c r="I107" s="139"/>
      <c r="J107" s="140"/>
      <c r="K107" s="140"/>
      <c r="L107" s="141"/>
      <c r="M107" s="139"/>
      <c r="N107" s="140"/>
      <c r="O107" s="140"/>
      <c r="P107" s="141"/>
      <c r="Q107" s="139"/>
      <c r="R107" s="140"/>
      <c r="S107" s="140"/>
      <c r="T107" s="141"/>
      <c r="U107" s="139"/>
      <c r="V107" s="140"/>
      <c r="W107" s="141"/>
      <c r="Y107" s="1"/>
    </row>
    <row r="108" spans="1:25" s="2" customFormat="1" ht="21" customHeight="1">
      <c r="B108" s="31" t="s">
        <v>101</v>
      </c>
      <c r="C108" s="41" t="s">
        <v>415</v>
      </c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Y108" s="1"/>
    </row>
    <row r="109" spans="1:25" s="2" customFormat="1" ht="21" customHeight="1"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Y109" s="1"/>
    </row>
    <row r="110" spans="1:25" ht="21" customHeight="1">
      <c r="A110" s="49" t="s">
        <v>446</v>
      </c>
    </row>
    <row r="111" spans="1:25" s="2" customFormat="1" ht="21" customHeight="1">
      <c r="B111" s="82"/>
      <c r="C111" s="82"/>
      <c r="D111" s="82"/>
      <c r="E111" s="82"/>
      <c r="F111" s="82"/>
      <c r="G111" s="82"/>
      <c r="H111" s="29"/>
      <c r="I111" s="29"/>
      <c r="J111" s="29"/>
      <c r="K111" s="29"/>
      <c r="L111" s="29"/>
      <c r="M111" s="30"/>
      <c r="N111" s="30"/>
      <c r="O111" s="30"/>
      <c r="P111" s="101"/>
      <c r="Q111" s="101"/>
      <c r="R111" s="101"/>
      <c r="S111" s="101"/>
      <c r="T111" s="101"/>
      <c r="U111" s="30"/>
      <c r="V111" s="30"/>
      <c r="W111" s="30"/>
      <c r="Y111" s="1"/>
    </row>
    <row r="112" spans="1:25" ht="21" customHeight="1">
      <c r="A112" s="62" t="s">
        <v>473</v>
      </c>
      <c r="Y112" s="1" t="s">
        <v>417</v>
      </c>
    </row>
    <row r="113" spans="1:27" ht="21" customHeight="1">
      <c r="A113" s="39"/>
      <c r="B113" s="10" t="s">
        <v>309</v>
      </c>
    </row>
    <row r="114" spans="1:27" ht="18" customHeight="1">
      <c r="A114" s="39"/>
      <c r="B114" s="2"/>
      <c r="C114" s="2" t="s">
        <v>308</v>
      </c>
      <c r="O114" s="2" t="str">
        <f>O77</f>
        <v>제47기 3분기말(금분기)</v>
      </c>
      <c r="P114" s="2"/>
      <c r="Q114" s="2"/>
      <c r="R114" s="2"/>
      <c r="S114" s="2"/>
      <c r="T114" s="2"/>
      <c r="U114" s="110" t="s">
        <v>563</v>
      </c>
      <c r="V114" s="2"/>
      <c r="W114" s="2"/>
      <c r="X114" s="2"/>
      <c r="AA114" s="39"/>
    </row>
    <row r="115" spans="1:27" ht="18" customHeight="1">
      <c r="A115" s="39"/>
      <c r="O115" s="2" t="s">
        <v>554</v>
      </c>
      <c r="P115" s="2"/>
      <c r="Q115" s="2"/>
      <c r="R115" s="2"/>
      <c r="S115" s="2"/>
      <c r="T115" s="2"/>
      <c r="U115" s="110" t="s">
        <v>564</v>
      </c>
      <c r="V115" s="2"/>
      <c r="W115" s="2"/>
      <c r="X115" s="2"/>
    </row>
    <row r="116" spans="1:27" s="2" customFormat="1" ht="18" customHeight="1">
      <c r="O116" s="111" t="s">
        <v>565</v>
      </c>
      <c r="W116" s="11" t="s">
        <v>34</v>
      </c>
      <c r="Y116" s="1"/>
    </row>
    <row r="117" spans="1:27" s="2" customFormat="1" ht="18" customHeight="1">
      <c r="B117" s="112" t="s">
        <v>19</v>
      </c>
      <c r="C117" s="112"/>
      <c r="D117" s="112"/>
      <c r="E117" s="112"/>
      <c r="F117" s="112"/>
      <c r="G117" s="112"/>
      <c r="H117" s="317" t="str">
        <f>O114</f>
        <v>제47기 3분기말(금분기)</v>
      </c>
      <c r="I117" s="275"/>
      <c r="J117" s="275"/>
      <c r="K117" s="275"/>
      <c r="L117" s="275"/>
      <c r="M117" s="275"/>
      <c r="N117" s="275"/>
      <c r="O117" s="318"/>
      <c r="P117" s="275" t="str">
        <f>O115</f>
        <v>제46기 1분기말(전년동기)</v>
      </c>
      <c r="Q117" s="275"/>
      <c r="R117" s="275"/>
      <c r="S117" s="275"/>
      <c r="T117" s="275"/>
      <c r="U117" s="275"/>
      <c r="V117" s="275"/>
      <c r="W117" s="275"/>
      <c r="Y117" s="1"/>
    </row>
    <row r="118" spans="1:27" s="2" customFormat="1" ht="18" customHeight="1">
      <c r="B118" s="112"/>
      <c r="C118" s="112"/>
      <c r="D118" s="112"/>
      <c r="E118" s="112"/>
      <c r="F118" s="112"/>
      <c r="G118" s="112"/>
      <c r="H118" s="319" t="s">
        <v>35</v>
      </c>
      <c r="I118" s="320"/>
      <c r="J118" s="321"/>
      <c r="K118" s="321"/>
      <c r="L118" s="322" t="s">
        <v>36</v>
      </c>
      <c r="M118" s="319"/>
      <c r="N118" s="322" t="s">
        <v>37</v>
      </c>
      <c r="O118" s="325"/>
      <c r="P118" s="320" t="s">
        <v>35</v>
      </c>
      <c r="Q118" s="320"/>
      <c r="R118" s="321"/>
      <c r="S118" s="321"/>
      <c r="T118" s="322" t="s">
        <v>36</v>
      </c>
      <c r="U118" s="319"/>
      <c r="V118" s="322" t="s">
        <v>37</v>
      </c>
      <c r="W118" s="319"/>
      <c r="Y118" s="1"/>
    </row>
    <row r="119" spans="1:27" s="2" customFormat="1" ht="18" customHeight="1">
      <c r="B119" s="112"/>
      <c r="C119" s="112"/>
      <c r="D119" s="112"/>
      <c r="E119" s="112"/>
      <c r="F119" s="112"/>
      <c r="G119" s="112"/>
      <c r="H119" s="324"/>
      <c r="I119" s="316"/>
      <c r="J119" s="314" t="s">
        <v>38</v>
      </c>
      <c r="K119" s="315"/>
      <c r="L119" s="323"/>
      <c r="M119" s="324"/>
      <c r="N119" s="323"/>
      <c r="O119" s="326"/>
      <c r="P119" s="316"/>
      <c r="Q119" s="316"/>
      <c r="R119" s="314" t="s">
        <v>38</v>
      </c>
      <c r="S119" s="315"/>
      <c r="T119" s="323"/>
      <c r="U119" s="324"/>
      <c r="V119" s="323"/>
      <c r="W119" s="324"/>
      <c r="Y119" s="1"/>
    </row>
    <row r="120" spans="1:27" s="2" customFormat="1" ht="21" customHeight="1">
      <c r="B120" s="114" t="s">
        <v>541</v>
      </c>
      <c r="C120" s="248" t="s">
        <v>39</v>
      </c>
      <c r="D120" s="221" t="s">
        <v>44</v>
      </c>
      <c r="E120" s="221"/>
      <c r="F120" s="221"/>
      <c r="G120" s="221"/>
      <c r="H120" s="301">
        <v>101</v>
      </c>
      <c r="I120" s="302"/>
      <c r="J120" s="300">
        <f>H120/H$129*100</f>
        <v>34.566549163215718</v>
      </c>
      <c r="K120" s="301"/>
      <c r="L120" s="302">
        <v>0.56999999999999995</v>
      </c>
      <c r="M120" s="302"/>
      <c r="N120" s="300">
        <f>IF(H120&gt;0,(L120/H120*100),0)</f>
        <v>0.5643564356435643</v>
      </c>
      <c r="O120" s="303"/>
      <c r="P120" s="302">
        <v>126.23</v>
      </c>
      <c r="Q120" s="302"/>
      <c r="R120" s="300">
        <f>P120/P$129*100</f>
        <v>38.756524408965312</v>
      </c>
      <c r="S120" s="301"/>
      <c r="T120" s="302">
        <v>0.95</v>
      </c>
      <c r="U120" s="302"/>
      <c r="V120" s="300">
        <f>IF(P120&gt;0,(T120/P120*100),0)</f>
        <v>0.75259447041115424</v>
      </c>
      <c r="W120" s="301"/>
      <c r="Y120" s="1"/>
    </row>
    <row r="121" spans="1:27" s="2" customFormat="1" ht="21" customHeight="1">
      <c r="B121" s="247"/>
      <c r="C121" s="113"/>
      <c r="D121" s="221" t="s">
        <v>43</v>
      </c>
      <c r="E121" s="221"/>
      <c r="F121" s="221"/>
      <c r="G121" s="221"/>
      <c r="H121" s="301">
        <v>0</v>
      </c>
      <c r="I121" s="302"/>
      <c r="J121" s="300">
        <f>H121/H$129*100</f>
        <v>0</v>
      </c>
      <c r="K121" s="301"/>
      <c r="L121" s="302">
        <v>0</v>
      </c>
      <c r="M121" s="302"/>
      <c r="N121" s="300">
        <f t="shared" ref="N121:N140" si="0">IF(H121&gt;0,(L121/H121*100),0)</f>
        <v>0</v>
      </c>
      <c r="O121" s="303"/>
      <c r="P121" s="302">
        <v>0</v>
      </c>
      <c r="Q121" s="302"/>
      <c r="R121" s="300">
        <f>P121/P$129*100</f>
        <v>0</v>
      </c>
      <c r="S121" s="301"/>
      <c r="T121" s="302">
        <v>0</v>
      </c>
      <c r="U121" s="302"/>
      <c r="V121" s="300">
        <f t="shared" ref="V121:V140" si="1">IF(P121&gt;0,(T121/P121*100),0)</f>
        <v>0</v>
      </c>
      <c r="W121" s="301"/>
      <c r="Y121" s="1"/>
    </row>
    <row r="122" spans="1:27" s="2" customFormat="1" ht="21" customHeight="1">
      <c r="B122" s="247"/>
      <c r="C122" s="113"/>
      <c r="D122" s="221" t="s">
        <v>45</v>
      </c>
      <c r="E122" s="221"/>
      <c r="F122" s="221"/>
      <c r="G122" s="221"/>
      <c r="H122" s="301">
        <v>0</v>
      </c>
      <c r="I122" s="302"/>
      <c r="J122" s="300">
        <f>H122/H$129*100</f>
        <v>0</v>
      </c>
      <c r="K122" s="301"/>
      <c r="L122" s="302">
        <v>0</v>
      </c>
      <c r="M122" s="302"/>
      <c r="N122" s="300">
        <f t="shared" si="0"/>
        <v>0</v>
      </c>
      <c r="O122" s="303"/>
      <c r="P122" s="302">
        <v>0</v>
      </c>
      <c r="Q122" s="302"/>
      <c r="R122" s="300">
        <f>P122/P$129*100</f>
        <v>0</v>
      </c>
      <c r="S122" s="301"/>
      <c r="T122" s="302">
        <v>0</v>
      </c>
      <c r="U122" s="302"/>
      <c r="V122" s="300">
        <f t="shared" si="1"/>
        <v>0</v>
      </c>
      <c r="W122" s="301"/>
      <c r="Y122" s="1"/>
    </row>
    <row r="123" spans="1:27" s="2" customFormat="1" ht="21" customHeight="1">
      <c r="B123" s="247"/>
      <c r="C123" s="113"/>
      <c r="D123" s="115" t="s">
        <v>46</v>
      </c>
      <c r="E123" s="115"/>
      <c r="F123" s="115"/>
      <c r="G123" s="115"/>
      <c r="H123" s="299">
        <v>0</v>
      </c>
      <c r="I123" s="299"/>
      <c r="J123" s="303">
        <f>H123/H$129*100</f>
        <v>0</v>
      </c>
      <c r="K123" s="301"/>
      <c r="L123" s="299">
        <v>0</v>
      </c>
      <c r="M123" s="299"/>
      <c r="N123" s="300">
        <f t="shared" si="0"/>
        <v>0</v>
      </c>
      <c r="O123" s="303"/>
      <c r="P123" s="299">
        <v>0</v>
      </c>
      <c r="Q123" s="299"/>
      <c r="R123" s="300">
        <f>P123/P$129*100</f>
        <v>0</v>
      </c>
      <c r="S123" s="301"/>
      <c r="T123" s="299">
        <v>0</v>
      </c>
      <c r="U123" s="299"/>
      <c r="V123" s="300">
        <f t="shared" si="1"/>
        <v>0</v>
      </c>
      <c r="W123" s="301"/>
      <c r="Y123" s="1"/>
    </row>
    <row r="124" spans="1:27" s="2" customFormat="1" ht="21" customHeight="1">
      <c r="B124" s="247"/>
      <c r="C124" s="113"/>
      <c r="D124" s="112" t="s">
        <v>47</v>
      </c>
      <c r="E124" s="112"/>
      <c r="F124" s="112"/>
      <c r="G124" s="112"/>
      <c r="H124" s="291">
        <f>SUM(H120:I123)</f>
        <v>101</v>
      </c>
      <c r="I124" s="291"/>
      <c r="J124" s="297">
        <f>SUM(J120:K123)</f>
        <v>34.566549163215718</v>
      </c>
      <c r="K124" s="291"/>
      <c r="L124" s="291">
        <f>SUM(L120:M123)</f>
        <v>0.56999999999999995</v>
      </c>
      <c r="M124" s="291"/>
      <c r="N124" s="292">
        <f t="shared" si="0"/>
        <v>0.5643564356435643</v>
      </c>
      <c r="O124" s="293"/>
      <c r="P124" s="291">
        <f>SUM(P120:Q123)</f>
        <v>126.23</v>
      </c>
      <c r="Q124" s="291"/>
      <c r="R124" s="292">
        <f>SUM(R120:S123)</f>
        <v>38.756524408965312</v>
      </c>
      <c r="S124" s="297"/>
      <c r="T124" s="291">
        <f>SUM(T120:U123)</f>
        <v>0.95</v>
      </c>
      <c r="U124" s="291"/>
      <c r="V124" s="292">
        <f t="shared" si="1"/>
        <v>0.75259447041115424</v>
      </c>
      <c r="W124" s="297"/>
      <c r="Y124" s="1"/>
    </row>
    <row r="125" spans="1:27" s="2" customFormat="1" ht="21" customHeight="1">
      <c r="B125" s="247"/>
      <c r="C125" s="113" t="s">
        <v>40</v>
      </c>
      <c r="D125" s="226" t="s">
        <v>50</v>
      </c>
      <c r="E125" s="226"/>
      <c r="F125" s="226"/>
      <c r="G125" s="226"/>
      <c r="H125" s="313">
        <v>181.79</v>
      </c>
      <c r="I125" s="313"/>
      <c r="J125" s="309">
        <f>H125/H$129*100</f>
        <v>62.216366063178064</v>
      </c>
      <c r="K125" s="312"/>
      <c r="L125" s="313">
        <v>0</v>
      </c>
      <c r="M125" s="313"/>
      <c r="N125" s="300">
        <f t="shared" si="0"/>
        <v>0</v>
      </c>
      <c r="O125" s="303"/>
      <c r="P125" s="313">
        <v>186.39</v>
      </c>
      <c r="Q125" s="313"/>
      <c r="R125" s="308">
        <f>P125/P$129*100</f>
        <v>57.227509978507825</v>
      </c>
      <c r="S125" s="312"/>
      <c r="T125" s="313">
        <v>0</v>
      </c>
      <c r="U125" s="313"/>
      <c r="V125" s="300">
        <f t="shared" si="1"/>
        <v>0</v>
      </c>
      <c r="W125" s="301"/>
      <c r="Y125" s="1"/>
    </row>
    <row r="126" spans="1:27" s="2" customFormat="1" ht="21" customHeight="1">
      <c r="B126" s="247"/>
      <c r="C126" s="113"/>
      <c r="D126" s="221" t="s">
        <v>51</v>
      </c>
      <c r="E126" s="221"/>
      <c r="F126" s="221"/>
      <c r="G126" s="221"/>
      <c r="H126" s="302">
        <v>0.66</v>
      </c>
      <c r="I126" s="302"/>
      <c r="J126" s="303">
        <f>H126/H$129*100</f>
        <v>0.22588042027447894</v>
      </c>
      <c r="K126" s="301"/>
      <c r="L126" s="302">
        <v>0</v>
      </c>
      <c r="M126" s="302"/>
      <c r="N126" s="300">
        <f t="shared" si="0"/>
        <v>0</v>
      </c>
      <c r="O126" s="303"/>
      <c r="P126" s="296">
        <v>0.63</v>
      </c>
      <c r="Q126" s="296"/>
      <c r="R126" s="240">
        <f>P126/P$129*100</f>
        <v>0.1934295363831747</v>
      </c>
      <c r="S126" s="295"/>
      <c r="T126" s="296">
        <v>0</v>
      </c>
      <c r="U126" s="296"/>
      <c r="V126" s="240">
        <f t="shared" si="1"/>
        <v>0</v>
      </c>
      <c r="W126" s="295"/>
      <c r="Y126" s="1"/>
    </row>
    <row r="127" spans="1:27" s="2" customFormat="1" ht="21" customHeight="1">
      <c r="B127" s="247"/>
      <c r="C127" s="113"/>
      <c r="D127" s="115" t="s">
        <v>46</v>
      </c>
      <c r="E127" s="115"/>
      <c r="F127" s="115"/>
      <c r="G127" s="115"/>
      <c r="H127" s="301">
        <v>8.74</v>
      </c>
      <c r="I127" s="302"/>
      <c r="J127" s="300">
        <f>H127/H$129*100</f>
        <v>2.9912043533317361</v>
      </c>
      <c r="K127" s="301"/>
      <c r="L127" s="302">
        <v>0</v>
      </c>
      <c r="M127" s="302"/>
      <c r="N127" s="300">
        <f t="shared" si="0"/>
        <v>0</v>
      </c>
      <c r="O127" s="303"/>
      <c r="P127" s="296">
        <v>12.45</v>
      </c>
      <c r="Q127" s="296"/>
      <c r="R127" s="240">
        <f>P127/P$129*100</f>
        <v>3.8225360761436908</v>
      </c>
      <c r="S127" s="295"/>
      <c r="T127" s="296">
        <v>0</v>
      </c>
      <c r="U127" s="296"/>
      <c r="V127" s="240">
        <f t="shared" si="1"/>
        <v>0</v>
      </c>
      <c r="W127" s="295"/>
      <c r="Y127" s="1"/>
    </row>
    <row r="128" spans="1:27" s="2" customFormat="1" ht="21" customHeight="1">
      <c r="B128" s="247"/>
      <c r="C128" s="113"/>
      <c r="D128" s="112" t="s">
        <v>47</v>
      </c>
      <c r="E128" s="112"/>
      <c r="F128" s="112"/>
      <c r="G128" s="112"/>
      <c r="H128" s="297">
        <f>SUM(H125:I127)</f>
        <v>191.19</v>
      </c>
      <c r="I128" s="291"/>
      <c r="J128" s="292">
        <f>SUM(J125:K127)</f>
        <v>65.433450836784274</v>
      </c>
      <c r="K128" s="297"/>
      <c r="L128" s="291">
        <f>SUM(L125:M127)</f>
        <v>0</v>
      </c>
      <c r="M128" s="291"/>
      <c r="N128" s="292">
        <f t="shared" si="0"/>
        <v>0</v>
      </c>
      <c r="O128" s="293"/>
      <c r="P128" s="294">
        <f>SUM(P125:Q127)</f>
        <v>199.46999999999997</v>
      </c>
      <c r="Q128" s="294"/>
      <c r="R128" s="237">
        <f>SUM(R125:S127)</f>
        <v>61.243475591034695</v>
      </c>
      <c r="S128" s="290"/>
      <c r="T128" s="294">
        <f>SUM(T125:U127)</f>
        <v>0</v>
      </c>
      <c r="U128" s="294"/>
      <c r="V128" s="237">
        <f t="shared" si="1"/>
        <v>0</v>
      </c>
      <c r="W128" s="290"/>
      <c r="Y128" s="1"/>
    </row>
    <row r="129" spans="2:25" s="2" customFormat="1" ht="21" customHeight="1">
      <c r="B129" s="248"/>
      <c r="C129" s="112" t="s">
        <v>48</v>
      </c>
      <c r="D129" s="112"/>
      <c r="E129" s="112"/>
      <c r="F129" s="112"/>
      <c r="G129" s="112"/>
      <c r="H129" s="297">
        <f>H124+H128</f>
        <v>292.19</v>
      </c>
      <c r="I129" s="291"/>
      <c r="J129" s="292">
        <f>J124+J128</f>
        <v>100</v>
      </c>
      <c r="K129" s="297"/>
      <c r="L129" s="292">
        <f>L124+L128</f>
        <v>0.56999999999999995</v>
      </c>
      <c r="M129" s="297"/>
      <c r="N129" s="292">
        <f t="shared" si="0"/>
        <v>0.19507854478250453</v>
      </c>
      <c r="O129" s="293"/>
      <c r="P129" s="294">
        <f>P124+P128</f>
        <v>325.7</v>
      </c>
      <c r="Q129" s="294"/>
      <c r="R129" s="237">
        <f>R124+R128</f>
        <v>100</v>
      </c>
      <c r="S129" s="290"/>
      <c r="T129" s="237">
        <f>T124+T128</f>
        <v>0.95</v>
      </c>
      <c r="U129" s="290"/>
      <c r="V129" s="237">
        <f t="shared" si="1"/>
        <v>0.29167945962542219</v>
      </c>
      <c r="W129" s="290"/>
      <c r="Y129" s="1"/>
    </row>
    <row r="130" spans="2:25" s="2" customFormat="1" ht="21" customHeight="1">
      <c r="B130" s="114" t="s">
        <v>542</v>
      </c>
      <c r="C130" s="113" t="s">
        <v>41</v>
      </c>
      <c r="D130" s="226" t="s">
        <v>52</v>
      </c>
      <c r="E130" s="226"/>
      <c r="F130" s="226"/>
      <c r="G130" s="226"/>
      <c r="H130" s="312">
        <v>18.32</v>
      </c>
      <c r="I130" s="313"/>
      <c r="J130" s="308">
        <f>H130/H$140*100</f>
        <v>6.2698928779218992</v>
      </c>
      <c r="K130" s="312"/>
      <c r="L130" s="313">
        <v>7.0000000000000007E-2</v>
      </c>
      <c r="M130" s="313"/>
      <c r="N130" s="308">
        <f t="shared" si="0"/>
        <v>0.38209606986899564</v>
      </c>
      <c r="O130" s="309"/>
      <c r="P130" s="310">
        <v>49.29</v>
      </c>
      <c r="Q130" s="310"/>
      <c r="R130" s="244">
        <f>P130/P$140*100</f>
        <v>15.133558489407431</v>
      </c>
      <c r="S130" s="311"/>
      <c r="T130" s="310">
        <v>0.27</v>
      </c>
      <c r="U130" s="310"/>
      <c r="V130" s="244">
        <f t="shared" si="1"/>
        <v>0.54777845404747416</v>
      </c>
      <c r="W130" s="311"/>
      <c r="Y130" s="1"/>
    </row>
    <row r="131" spans="2:25" s="2" customFormat="1" ht="21" customHeight="1">
      <c r="B131" s="247"/>
      <c r="C131" s="113"/>
      <c r="D131" s="221" t="s">
        <v>57</v>
      </c>
      <c r="E131" s="221"/>
      <c r="F131" s="221"/>
      <c r="G131" s="221"/>
      <c r="H131" s="301">
        <v>0</v>
      </c>
      <c r="I131" s="302"/>
      <c r="J131" s="300">
        <f>H131/H$140*100</f>
        <v>0</v>
      </c>
      <c r="K131" s="301"/>
      <c r="L131" s="302">
        <v>0</v>
      </c>
      <c r="M131" s="302"/>
      <c r="N131" s="300">
        <f t="shared" si="0"/>
        <v>0</v>
      </c>
      <c r="O131" s="303"/>
      <c r="P131" s="296">
        <v>0</v>
      </c>
      <c r="Q131" s="296"/>
      <c r="R131" s="240">
        <f>P131/P$140*100</f>
        <v>0</v>
      </c>
      <c r="S131" s="295"/>
      <c r="T131" s="296">
        <v>0</v>
      </c>
      <c r="U131" s="296"/>
      <c r="V131" s="240">
        <f t="shared" si="1"/>
        <v>0</v>
      </c>
      <c r="W131" s="295"/>
      <c r="Y131" s="1"/>
    </row>
    <row r="132" spans="2:25" s="2" customFormat="1" ht="21" customHeight="1">
      <c r="B132" s="247"/>
      <c r="C132" s="113"/>
      <c r="D132" s="221" t="s">
        <v>53</v>
      </c>
      <c r="E132" s="221"/>
      <c r="F132" s="221"/>
      <c r="G132" s="221"/>
      <c r="H132" s="301">
        <v>31.69</v>
      </c>
      <c r="I132" s="302"/>
      <c r="J132" s="300">
        <f>H132/H$140*100</f>
        <v>10.845682603785209</v>
      </c>
      <c r="K132" s="301"/>
      <c r="L132" s="302">
        <v>0.36</v>
      </c>
      <c r="M132" s="302"/>
      <c r="N132" s="300">
        <f t="shared" si="0"/>
        <v>1.1360050489113285</v>
      </c>
      <c r="O132" s="303"/>
      <c r="P132" s="296">
        <v>31.89</v>
      </c>
      <c r="Q132" s="296"/>
      <c r="R132" s="240">
        <f>P132/P$140*100</f>
        <v>9.7912189131102245</v>
      </c>
      <c r="S132" s="295"/>
      <c r="T132" s="296">
        <v>0.37</v>
      </c>
      <c r="U132" s="296"/>
      <c r="V132" s="240">
        <f t="shared" si="1"/>
        <v>1.1602383192223267</v>
      </c>
      <c r="W132" s="295"/>
      <c r="Y132" s="1"/>
    </row>
    <row r="133" spans="2:25" s="2" customFormat="1" ht="21" customHeight="1">
      <c r="B133" s="247"/>
      <c r="C133" s="113"/>
      <c r="D133" s="221" t="s">
        <v>46</v>
      </c>
      <c r="E133" s="221"/>
      <c r="F133" s="221"/>
      <c r="G133" s="221"/>
      <c r="H133" s="301">
        <v>0</v>
      </c>
      <c r="I133" s="302"/>
      <c r="J133" s="300">
        <f>H133/H$140*100</f>
        <v>0</v>
      </c>
      <c r="K133" s="301"/>
      <c r="L133" s="302">
        <v>0</v>
      </c>
      <c r="M133" s="302"/>
      <c r="N133" s="300">
        <f t="shared" si="0"/>
        <v>0</v>
      </c>
      <c r="O133" s="303"/>
      <c r="P133" s="296">
        <v>0</v>
      </c>
      <c r="Q133" s="296"/>
      <c r="R133" s="240">
        <f>P133/P$140*100</f>
        <v>0</v>
      </c>
      <c r="S133" s="295"/>
      <c r="T133" s="296">
        <v>0</v>
      </c>
      <c r="U133" s="296"/>
      <c r="V133" s="240">
        <f t="shared" si="1"/>
        <v>0</v>
      </c>
      <c r="W133" s="295"/>
      <c r="Y133" s="1"/>
    </row>
    <row r="134" spans="2:25" s="2" customFormat="1" ht="21" customHeight="1">
      <c r="B134" s="247"/>
      <c r="C134" s="113"/>
      <c r="D134" s="305" t="s">
        <v>304</v>
      </c>
      <c r="E134" s="306"/>
      <c r="F134" s="306"/>
      <c r="G134" s="307"/>
      <c r="H134" s="301">
        <v>-0.54</v>
      </c>
      <c r="I134" s="302"/>
      <c r="J134" s="300">
        <f>H134/H$140*100</f>
        <v>-0.18481125295184642</v>
      </c>
      <c r="K134" s="301"/>
      <c r="L134" s="302">
        <v>0</v>
      </c>
      <c r="M134" s="302"/>
      <c r="N134" s="300">
        <f t="shared" si="0"/>
        <v>0</v>
      </c>
      <c r="O134" s="303"/>
      <c r="P134" s="296">
        <v>-0.55000000000000004</v>
      </c>
      <c r="Q134" s="296"/>
      <c r="R134" s="240">
        <f>P134/P$140*100</f>
        <v>-0.16886705557261286</v>
      </c>
      <c r="S134" s="295"/>
      <c r="T134" s="296">
        <v>0</v>
      </c>
      <c r="U134" s="296"/>
      <c r="V134" s="240">
        <f t="shared" si="1"/>
        <v>0</v>
      </c>
      <c r="W134" s="295"/>
      <c r="Y134" s="1"/>
    </row>
    <row r="135" spans="2:25" s="2" customFormat="1" ht="21" customHeight="1">
      <c r="B135" s="247"/>
      <c r="C135" s="113"/>
      <c r="D135" s="112" t="s">
        <v>47</v>
      </c>
      <c r="E135" s="112"/>
      <c r="F135" s="112"/>
      <c r="G135" s="112"/>
      <c r="H135" s="297">
        <f>SUM(H130:I134)</f>
        <v>49.470000000000006</v>
      </c>
      <c r="I135" s="291"/>
      <c r="J135" s="291">
        <f>SUM(J130:K134)</f>
        <v>16.930764228755262</v>
      </c>
      <c r="K135" s="291"/>
      <c r="L135" s="291">
        <f>SUM(L130:M134)</f>
        <v>0.43</v>
      </c>
      <c r="M135" s="291"/>
      <c r="N135" s="292">
        <f>IF(H135&gt;0,(L135/H135*100),0)</f>
        <v>0.86921366484738216</v>
      </c>
      <c r="O135" s="293"/>
      <c r="P135" s="294">
        <f>SUM(P130:Q134)</f>
        <v>80.63000000000001</v>
      </c>
      <c r="Q135" s="294"/>
      <c r="R135" s="294">
        <f>SUM(R130:S134)</f>
        <v>24.755910346945043</v>
      </c>
      <c r="S135" s="294"/>
      <c r="T135" s="294">
        <f>SUM(T130:U134)</f>
        <v>0.64</v>
      </c>
      <c r="U135" s="294"/>
      <c r="V135" s="237">
        <f t="shared" si="1"/>
        <v>0.79374922485427257</v>
      </c>
      <c r="W135" s="290"/>
      <c r="Y135" s="1"/>
    </row>
    <row r="136" spans="2:25" s="2" customFormat="1" ht="21" customHeight="1">
      <c r="B136" s="247"/>
      <c r="C136" s="113" t="s">
        <v>42</v>
      </c>
      <c r="D136" s="226" t="s">
        <v>54</v>
      </c>
      <c r="E136" s="226"/>
      <c r="F136" s="226"/>
      <c r="G136" s="226"/>
      <c r="H136" s="301">
        <v>0.01</v>
      </c>
      <c r="I136" s="302"/>
      <c r="J136" s="300">
        <f>H136/H$140*100</f>
        <v>3.4224306102193778E-3</v>
      </c>
      <c r="K136" s="301"/>
      <c r="L136" s="302">
        <v>0</v>
      </c>
      <c r="M136" s="302"/>
      <c r="N136" s="300">
        <f t="shared" si="0"/>
        <v>0</v>
      </c>
      <c r="O136" s="303"/>
      <c r="P136" s="296">
        <v>0.02</v>
      </c>
      <c r="Q136" s="296"/>
      <c r="R136" s="240">
        <f>P136/P$140*100</f>
        <v>6.1406202026404663E-3</v>
      </c>
      <c r="S136" s="295"/>
      <c r="T136" s="296">
        <v>0</v>
      </c>
      <c r="U136" s="296"/>
      <c r="V136" s="240">
        <f t="shared" si="1"/>
        <v>0</v>
      </c>
      <c r="W136" s="295"/>
      <c r="Y136" s="1"/>
    </row>
    <row r="137" spans="2:25" s="2" customFormat="1" ht="21" customHeight="1">
      <c r="B137" s="247"/>
      <c r="C137" s="113"/>
      <c r="D137" s="221" t="s">
        <v>193</v>
      </c>
      <c r="E137" s="221"/>
      <c r="F137" s="221"/>
      <c r="G137" s="221"/>
      <c r="H137" s="301">
        <v>52.59</v>
      </c>
      <c r="I137" s="302"/>
      <c r="J137" s="300">
        <f>H137/H$140*100</f>
        <v>17.998562579143709</v>
      </c>
      <c r="K137" s="301"/>
      <c r="L137" s="302">
        <v>0</v>
      </c>
      <c r="M137" s="302"/>
      <c r="N137" s="300">
        <f t="shared" si="0"/>
        <v>0</v>
      </c>
      <c r="O137" s="303"/>
      <c r="P137" s="296">
        <v>53.1</v>
      </c>
      <c r="Q137" s="296"/>
      <c r="R137" s="240">
        <f>P137/P$140*100</f>
        <v>16.303346638010442</v>
      </c>
      <c r="S137" s="295"/>
      <c r="T137" s="296">
        <v>0</v>
      </c>
      <c r="U137" s="296"/>
      <c r="V137" s="240">
        <f t="shared" si="1"/>
        <v>0</v>
      </c>
      <c r="W137" s="295"/>
      <c r="Y137" s="1"/>
    </row>
    <row r="138" spans="2:25" s="2" customFormat="1" ht="21" customHeight="1">
      <c r="B138" s="247"/>
      <c r="C138" s="113"/>
      <c r="D138" s="115" t="s">
        <v>46</v>
      </c>
      <c r="E138" s="115"/>
      <c r="F138" s="115"/>
      <c r="G138" s="115"/>
      <c r="H138" s="298">
        <v>190.12</v>
      </c>
      <c r="I138" s="299"/>
      <c r="J138" s="300">
        <f>H138/H$140*100</f>
        <v>65.067250761490811</v>
      </c>
      <c r="K138" s="301"/>
      <c r="L138" s="302">
        <v>0</v>
      </c>
      <c r="M138" s="302"/>
      <c r="N138" s="300">
        <f t="shared" si="0"/>
        <v>0</v>
      </c>
      <c r="O138" s="303"/>
      <c r="P138" s="304">
        <v>191.95</v>
      </c>
      <c r="Q138" s="304"/>
      <c r="R138" s="240">
        <f>P138/P$140*100</f>
        <v>58.934602394841875</v>
      </c>
      <c r="S138" s="295"/>
      <c r="T138" s="296">
        <v>0</v>
      </c>
      <c r="U138" s="296"/>
      <c r="V138" s="240">
        <f t="shared" si="1"/>
        <v>0</v>
      </c>
      <c r="W138" s="295"/>
      <c r="Y138" s="1"/>
    </row>
    <row r="139" spans="2:25" s="2" customFormat="1" ht="21" customHeight="1">
      <c r="B139" s="247"/>
      <c r="C139" s="113"/>
      <c r="D139" s="112" t="s">
        <v>47</v>
      </c>
      <c r="E139" s="112"/>
      <c r="F139" s="112"/>
      <c r="G139" s="112"/>
      <c r="H139" s="297">
        <f>SUM(H136:I138)</f>
        <v>242.72</v>
      </c>
      <c r="I139" s="291"/>
      <c r="J139" s="291">
        <f>SUM(J136:K138)</f>
        <v>83.069235771244735</v>
      </c>
      <c r="K139" s="291"/>
      <c r="L139" s="291">
        <f>SUM(L136:M138)</f>
        <v>0</v>
      </c>
      <c r="M139" s="291"/>
      <c r="N139" s="292">
        <f t="shared" si="0"/>
        <v>0</v>
      </c>
      <c r="O139" s="293"/>
      <c r="P139" s="294">
        <f>SUM(P136:Q138)</f>
        <v>245.07</v>
      </c>
      <c r="Q139" s="294"/>
      <c r="R139" s="294">
        <f>SUM(R136:S138)</f>
        <v>75.244089653054957</v>
      </c>
      <c r="S139" s="294"/>
      <c r="T139" s="294">
        <f>SUM(T136:U138)</f>
        <v>0</v>
      </c>
      <c r="U139" s="294"/>
      <c r="V139" s="237">
        <f t="shared" si="1"/>
        <v>0</v>
      </c>
      <c r="W139" s="290"/>
      <c r="Y139" s="1"/>
    </row>
    <row r="140" spans="2:25" s="2" customFormat="1" ht="21" customHeight="1">
      <c r="B140" s="88"/>
      <c r="C140" s="112" t="s">
        <v>49</v>
      </c>
      <c r="D140" s="112"/>
      <c r="E140" s="112"/>
      <c r="F140" s="112"/>
      <c r="G140" s="112"/>
      <c r="H140" s="291">
        <f>H135+H139</f>
        <v>292.19</v>
      </c>
      <c r="I140" s="291"/>
      <c r="J140" s="291">
        <f>J135+J139</f>
        <v>100</v>
      </c>
      <c r="K140" s="291"/>
      <c r="L140" s="291">
        <f>L135+L139</f>
        <v>0.43</v>
      </c>
      <c r="M140" s="291"/>
      <c r="N140" s="292">
        <f t="shared" si="0"/>
        <v>0.14716451623943325</v>
      </c>
      <c r="O140" s="293"/>
      <c r="P140" s="294">
        <f>P135+P139</f>
        <v>325.7</v>
      </c>
      <c r="Q140" s="294"/>
      <c r="R140" s="294">
        <f>R135+R139</f>
        <v>100</v>
      </c>
      <c r="S140" s="294"/>
      <c r="T140" s="294">
        <f>T135+T139</f>
        <v>0.64</v>
      </c>
      <c r="U140" s="294"/>
      <c r="V140" s="237">
        <f t="shared" si="1"/>
        <v>0.19649984648449492</v>
      </c>
      <c r="W140" s="290"/>
      <c r="Y140" s="1"/>
    </row>
    <row r="141" spans="2:25" s="2" customFormat="1" ht="21" customHeight="1">
      <c r="B141" s="105"/>
      <c r="C141" s="82"/>
      <c r="D141" s="82"/>
      <c r="E141" s="82"/>
      <c r="F141" s="82"/>
      <c r="G141" s="82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Y141" s="1"/>
    </row>
    <row r="142" spans="2:25" s="2" customFormat="1" ht="21" customHeight="1">
      <c r="B142" s="45" t="s">
        <v>310</v>
      </c>
      <c r="C142" s="82"/>
      <c r="D142" s="82"/>
      <c r="E142" s="82"/>
      <c r="F142" s="82"/>
      <c r="G142" s="82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Y142" s="1"/>
    </row>
    <row r="143" spans="2:25" s="2" customFormat="1" ht="21" customHeight="1">
      <c r="B143" s="72" t="str">
        <f>B90</f>
        <v>제47기 3분기말(금분기)</v>
      </c>
      <c r="C143" s="41"/>
      <c r="D143" s="41"/>
      <c r="E143" s="41"/>
      <c r="F143" s="41"/>
      <c r="G143" s="41"/>
      <c r="H143" s="41"/>
      <c r="I143" s="72" t="str">
        <f>I90</f>
        <v>: 2016년09월말 현재</v>
      </c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31" t="s">
        <v>30</v>
      </c>
      <c r="X143" s="41"/>
      <c r="Y143" s="1"/>
    </row>
    <row r="144" spans="2:25" s="2" customFormat="1" ht="21" customHeight="1">
      <c r="B144" s="112" t="s">
        <v>135</v>
      </c>
      <c r="C144" s="112"/>
      <c r="D144" s="112"/>
      <c r="E144" s="112"/>
      <c r="F144" s="112" t="s">
        <v>315</v>
      </c>
      <c r="G144" s="112"/>
      <c r="H144" s="112"/>
      <c r="I144" s="112"/>
      <c r="J144" s="112"/>
      <c r="K144" s="112"/>
      <c r="L144" s="112"/>
      <c r="M144" s="112"/>
      <c r="N144" s="112"/>
      <c r="O144" s="112"/>
      <c r="P144" s="113" t="s">
        <v>322</v>
      </c>
      <c r="Q144" s="113"/>
      <c r="R144" s="113"/>
      <c r="S144" s="113"/>
      <c r="T144" s="113" t="s">
        <v>323</v>
      </c>
      <c r="U144" s="112"/>
      <c r="V144" s="112"/>
      <c r="W144" s="112"/>
      <c r="X144" s="41"/>
      <c r="Y144" s="1"/>
    </row>
    <row r="145" spans="1:46" s="2" customFormat="1" ht="21" customHeight="1">
      <c r="B145" s="112"/>
      <c r="C145" s="112"/>
      <c r="D145" s="112"/>
      <c r="E145" s="112"/>
      <c r="F145" s="289" t="s">
        <v>317</v>
      </c>
      <c r="G145" s="289"/>
      <c r="H145" s="289" t="s">
        <v>318</v>
      </c>
      <c r="I145" s="289" t="s">
        <v>173</v>
      </c>
      <c r="J145" s="289" t="s">
        <v>319</v>
      </c>
      <c r="K145" s="289"/>
      <c r="L145" s="289" t="s">
        <v>320</v>
      </c>
      <c r="M145" s="289"/>
      <c r="N145" s="289" t="s">
        <v>321</v>
      </c>
      <c r="O145" s="289" t="s">
        <v>316</v>
      </c>
      <c r="P145" s="113"/>
      <c r="Q145" s="113"/>
      <c r="R145" s="113"/>
      <c r="S145" s="113"/>
      <c r="T145" s="112"/>
      <c r="U145" s="112"/>
      <c r="V145" s="112"/>
      <c r="W145" s="112"/>
      <c r="X145" s="41"/>
      <c r="Y145" s="1"/>
    </row>
    <row r="146" spans="1:46" s="2" customFormat="1" ht="21" customHeight="1">
      <c r="B146" s="112"/>
      <c r="C146" s="112"/>
      <c r="D146" s="112"/>
      <c r="E146" s="112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113"/>
      <c r="Q146" s="113"/>
      <c r="R146" s="113"/>
      <c r="S146" s="113"/>
      <c r="T146" s="112"/>
      <c r="U146" s="112"/>
      <c r="V146" s="112"/>
      <c r="W146" s="112"/>
      <c r="X146" s="41"/>
      <c r="Y146" s="1"/>
    </row>
    <row r="147" spans="1:46" s="2" customFormat="1" ht="21" customHeight="1">
      <c r="B147" s="226" t="s">
        <v>311</v>
      </c>
      <c r="C147" s="112"/>
      <c r="D147" s="112"/>
      <c r="E147" s="112"/>
      <c r="F147" s="285">
        <v>12.19</v>
      </c>
      <c r="G147" s="285"/>
      <c r="H147" s="285">
        <v>43.19</v>
      </c>
      <c r="I147" s="285"/>
      <c r="J147" s="285">
        <v>43.19</v>
      </c>
      <c r="K147" s="285"/>
      <c r="L147" s="285">
        <v>286.08</v>
      </c>
      <c r="M147" s="285"/>
      <c r="N147" s="285"/>
      <c r="O147" s="285"/>
      <c r="P147" s="285">
        <v>0.01</v>
      </c>
      <c r="Q147" s="285"/>
      <c r="R147" s="285"/>
      <c r="S147" s="285"/>
      <c r="T147" s="285">
        <f>L147+N147+P147</f>
        <v>286.08999999999997</v>
      </c>
      <c r="U147" s="285"/>
      <c r="V147" s="285"/>
      <c r="W147" s="285"/>
      <c r="X147" s="41"/>
      <c r="Y147" s="1"/>
    </row>
    <row r="148" spans="1:46" s="2" customFormat="1" ht="21" customHeight="1">
      <c r="B148" s="48"/>
      <c r="C148" s="90" t="s">
        <v>314</v>
      </c>
      <c r="D148" s="90"/>
      <c r="E148" s="90"/>
      <c r="F148" s="285">
        <v>0</v>
      </c>
      <c r="G148" s="285"/>
      <c r="H148" s="285">
        <v>31</v>
      </c>
      <c r="I148" s="285"/>
      <c r="J148" s="285">
        <v>31</v>
      </c>
      <c r="K148" s="285"/>
      <c r="L148" s="285">
        <v>31.68</v>
      </c>
      <c r="M148" s="285"/>
      <c r="N148" s="285"/>
      <c r="O148" s="285"/>
      <c r="P148" s="285">
        <v>0.01</v>
      </c>
      <c r="Q148" s="285"/>
      <c r="R148" s="285"/>
      <c r="S148" s="285"/>
      <c r="T148" s="285">
        <f>L148+N148+P148</f>
        <v>31.69</v>
      </c>
      <c r="U148" s="285"/>
      <c r="V148" s="285"/>
      <c r="W148" s="285"/>
      <c r="X148" s="41"/>
      <c r="Y148" s="1"/>
      <c r="AA148" s="63"/>
    </row>
    <row r="149" spans="1:46" s="2" customFormat="1" ht="21" customHeight="1">
      <c r="B149" s="226" t="s">
        <v>312</v>
      </c>
      <c r="C149" s="112"/>
      <c r="D149" s="112"/>
      <c r="E149" s="112"/>
      <c r="F149" s="285">
        <v>13.5</v>
      </c>
      <c r="G149" s="285"/>
      <c r="H149" s="285">
        <v>25.13</v>
      </c>
      <c r="I149" s="285"/>
      <c r="J149" s="285">
        <v>97.51</v>
      </c>
      <c r="K149" s="285"/>
      <c r="L149" s="285">
        <v>286.08999999999997</v>
      </c>
      <c r="M149" s="285"/>
      <c r="N149" s="285"/>
      <c r="O149" s="285"/>
      <c r="P149" s="285"/>
      <c r="Q149" s="285"/>
      <c r="R149" s="285"/>
      <c r="S149" s="285"/>
      <c r="T149" s="285">
        <f>L149+N149+P149</f>
        <v>286.08999999999997</v>
      </c>
      <c r="U149" s="285"/>
      <c r="V149" s="285"/>
      <c r="W149" s="285"/>
      <c r="X149" s="41"/>
      <c r="Y149" s="1"/>
    </row>
    <row r="150" spans="1:46" s="2" customFormat="1" ht="21" customHeight="1">
      <c r="B150" s="48"/>
      <c r="C150" s="90" t="s">
        <v>313</v>
      </c>
      <c r="D150" s="90"/>
      <c r="E150" s="90"/>
      <c r="F150" s="285">
        <v>13.5</v>
      </c>
      <c r="G150" s="285"/>
      <c r="H150" s="285">
        <v>25.13</v>
      </c>
      <c r="I150" s="285"/>
      <c r="J150" s="285">
        <v>97.51</v>
      </c>
      <c r="K150" s="285"/>
      <c r="L150" s="285">
        <v>97.51</v>
      </c>
      <c r="M150" s="285"/>
      <c r="N150" s="285">
        <v>0</v>
      </c>
      <c r="O150" s="285"/>
      <c r="P150" s="285"/>
      <c r="Q150" s="285"/>
      <c r="R150" s="285"/>
      <c r="S150" s="285"/>
      <c r="T150" s="285">
        <f>L150+N150+P150</f>
        <v>97.51</v>
      </c>
      <c r="U150" s="285"/>
      <c r="V150" s="285"/>
      <c r="W150" s="285"/>
      <c r="X150" s="41"/>
      <c r="Y150" s="1"/>
    </row>
    <row r="151" spans="1:46" s="2" customFormat="1" ht="21" customHeight="1">
      <c r="B151" s="112" t="s">
        <v>324</v>
      </c>
      <c r="C151" s="112"/>
      <c r="D151" s="112"/>
      <c r="E151" s="112"/>
      <c r="F151" s="285">
        <f>F148-F150</f>
        <v>-13.5</v>
      </c>
      <c r="G151" s="285"/>
      <c r="H151" s="286">
        <f>H148-H150</f>
        <v>5.870000000000001</v>
      </c>
      <c r="I151" s="288"/>
      <c r="J151" s="286">
        <f>J148-J150</f>
        <v>-66.510000000000005</v>
      </c>
      <c r="K151" s="288"/>
      <c r="L151" s="286">
        <f>L148-L150</f>
        <v>-65.830000000000013</v>
      </c>
      <c r="M151" s="288"/>
      <c r="N151" s="286">
        <f>N148-N150</f>
        <v>0</v>
      </c>
      <c r="O151" s="288"/>
      <c r="P151" s="285">
        <f>P148-P150</f>
        <v>0.01</v>
      </c>
      <c r="Q151" s="285"/>
      <c r="R151" s="285"/>
      <c r="S151" s="285"/>
      <c r="T151" s="286">
        <f>T148-T150</f>
        <v>-65.820000000000007</v>
      </c>
      <c r="U151" s="287"/>
      <c r="V151" s="287"/>
      <c r="W151" s="288"/>
      <c r="X151" s="41"/>
      <c r="Y151" s="1"/>
    </row>
    <row r="152" spans="1:46" s="2" customFormat="1" ht="21" customHeight="1">
      <c r="B152" s="82"/>
      <c r="C152" s="82"/>
      <c r="D152" s="82"/>
      <c r="E152" s="8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1"/>
      <c r="Y152" s="1"/>
    </row>
    <row r="153" spans="1:46" s="2" customFormat="1" ht="21" customHeight="1">
      <c r="B153" s="45" t="s">
        <v>361</v>
      </c>
      <c r="C153" s="82"/>
      <c r="D153" s="82"/>
      <c r="E153" s="8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1"/>
      <c r="Y153" s="1"/>
    </row>
    <row r="154" spans="1:46" s="2" customFormat="1" ht="21" customHeight="1">
      <c r="B154" s="72" t="str">
        <f>B143</f>
        <v>제47기 3분기말(금분기)</v>
      </c>
      <c r="C154" s="82"/>
      <c r="D154" s="82"/>
      <c r="E154" s="82"/>
      <c r="F154" s="46"/>
      <c r="G154" s="42"/>
      <c r="H154" s="73"/>
      <c r="I154" s="73" t="str">
        <f>I143</f>
        <v>: 2016년09월말 현재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7" t="s">
        <v>419</v>
      </c>
      <c r="X154" s="41"/>
      <c r="Y154" s="1"/>
    </row>
    <row r="155" spans="1:46" s="2" customFormat="1" ht="21" customHeight="1">
      <c r="B155" s="112" t="s">
        <v>325</v>
      </c>
      <c r="C155" s="112"/>
      <c r="D155" s="112"/>
      <c r="E155" s="112"/>
      <c r="F155" s="284" t="s">
        <v>326</v>
      </c>
      <c r="G155" s="284"/>
      <c r="H155" s="284"/>
      <c r="I155" s="284" t="s">
        <v>327</v>
      </c>
      <c r="J155" s="284"/>
      <c r="K155" s="284"/>
      <c r="L155" s="284" t="s">
        <v>328</v>
      </c>
      <c r="M155" s="284"/>
      <c r="N155" s="284"/>
      <c r="O155" s="284" t="s">
        <v>329</v>
      </c>
      <c r="P155" s="284"/>
      <c r="Q155" s="284"/>
      <c r="R155" s="284" t="s">
        <v>330</v>
      </c>
      <c r="S155" s="284"/>
      <c r="T155" s="284"/>
      <c r="U155" s="284" t="s">
        <v>32</v>
      </c>
      <c r="V155" s="284"/>
      <c r="W155" s="284"/>
      <c r="X155" s="41"/>
      <c r="Y155" s="1"/>
    </row>
    <row r="156" spans="1:46" s="2" customFormat="1" ht="21" customHeight="1">
      <c r="B156" s="112"/>
      <c r="C156" s="112"/>
      <c r="D156" s="112"/>
      <c r="E156" s="112"/>
      <c r="F156" s="284"/>
      <c r="G156" s="284"/>
      <c r="H156" s="284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  <c r="W156" s="284"/>
      <c r="X156" s="41"/>
      <c r="Y156" s="1"/>
    </row>
    <row r="157" spans="1:46" s="2" customFormat="1" ht="21" customHeight="1">
      <c r="B157" s="112"/>
      <c r="C157" s="112"/>
      <c r="D157" s="112"/>
      <c r="E157" s="112"/>
      <c r="F157" s="284"/>
      <c r="G157" s="284"/>
      <c r="H157" s="284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  <c r="W157" s="284"/>
      <c r="X157" s="41"/>
      <c r="Y157" s="1"/>
    </row>
    <row r="158" spans="1:46" ht="21" customHeight="1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</row>
    <row r="159" spans="1:46" s="2" customFormat="1" ht="21" customHeight="1">
      <c r="A159" s="54" t="s">
        <v>474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Y159" s="1" t="s">
        <v>417</v>
      </c>
    </row>
    <row r="160" spans="1:46" s="2" customFormat="1" ht="21" customHeight="1">
      <c r="A160" s="1"/>
      <c r="B160" s="10" t="s">
        <v>420</v>
      </c>
      <c r="Y160" s="112" t="s">
        <v>119</v>
      </c>
      <c r="Z160" s="112"/>
      <c r="AA160" s="112"/>
      <c r="AB160" s="112" t="s">
        <v>135</v>
      </c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 t="s">
        <v>467</v>
      </c>
      <c r="AP160" s="112"/>
      <c r="AQ160" s="112"/>
      <c r="AR160" s="112" t="s">
        <v>305</v>
      </c>
      <c r="AS160" s="112"/>
      <c r="AT160" s="112"/>
    </row>
    <row r="161" spans="1:46" s="2" customFormat="1" ht="21" customHeight="1">
      <c r="A161" s="1"/>
      <c r="O161" s="2" t="str">
        <f>O114</f>
        <v>제47기 3분기말(금분기)</v>
      </c>
      <c r="U161" s="2" t="str">
        <f>U77</f>
        <v>:2016년09월말</v>
      </c>
      <c r="Y161" s="112"/>
      <c r="Z161" s="112"/>
      <c r="AA161" s="112"/>
      <c r="AB161" s="112"/>
      <c r="AC161" s="112"/>
      <c r="AD161" s="112"/>
      <c r="AE161" s="277"/>
      <c r="AF161" s="272"/>
      <c r="AG161" s="272"/>
      <c r="AH161" s="272"/>
      <c r="AI161" s="272"/>
      <c r="AJ161" s="272"/>
      <c r="AK161" s="272"/>
      <c r="AL161" s="272"/>
      <c r="AM161" s="272"/>
      <c r="AN161" s="272"/>
      <c r="AO161" s="278"/>
      <c r="AP161" s="279"/>
      <c r="AQ161" s="280"/>
      <c r="AR161" s="278"/>
      <c r="AS161" s="279"/>
      <c r="AT161" s="280"/>
    </row>
    <row r="162" spans="1:46" s="2" customFormat="1" ht="21" customHeight="1">
      <c r="A162" s="1"/>
      <c r="B162" s="2" t="s">
        <v>308</v>
      </c>
      <c r="O162" s="2" t="str">
        <f>O115</f>
        <v>제46기 1분기말(전년동기)</v>
      </c>
      <c r="U162" s="2" t="s">
        <v>566</v>
      </c>
      <c r="W162" s="11"/>
      <c r="Y162" s="112"/>
      <c r="Z162" s="112"/>
      <c r="AA162" s="112"/>
      <c r="AB162" s="112"/>
      <c r="AC162" s="112"/>
      <c r="AD162" s="112"/>
      <c r="AE162" s="277"/>
      <c r="AF162" s="272"/>
      <c r="AG162" s="272"/>
      <c r="AH162" s="272"/>
      <c r="AI162" s="272"/>
      <c r="AJ162" s="272"/>
      <c r="AK162" s="272"/>
      <c r="AL162" s="272"/>
      <c r="AM162" s="272"/>
      <c r="AN162" s="272"/>
      <c r="AO162" s="278"/>
      <c r="AP162" s="279"/>
      <c r="AQ162" s="280"/>
      <c r="AR162" s="278"/>
      <c r="AS162" s="279"/>
      <c r="AT162" s="280"/>
    </row>
    <row r="163" spans="1:46" s="2" customFormat="1" ht="21" customHeight="1">
      <c r="A163" s="1"/>
      <c r="W163" s="11" t="s">
        <v>34</v>
      </c>
      <c r="Y163" s="112"/>
      <c r="Z163" s="112"/>
      <c r="AA163" s="112"/>
      <c r="AB163" s="112"/>
      <c r="AC163" s="112"/>
      <c r="AD163" s="112"/>
      <c r="AE163" s="277"/>
      <c r="AF163" s="272"/>
      <c r="AG163" s="272"/>
      <c r="AH163" s="272"/>
      <c r="AI163" s="272"/>
      <c r="AJ163" s="272"/>
      <c r="AK163" s="272"/>
      <c r="AL163" s="272"/>
      <c r="AM163" s="272"/>
      <c r="AN163" s="272"/>
      <c r="AO163" s="278"/>
      <c r="AP163" s="279"/>
      <c r="AQ163" s="280"/>
      <c r="AR163" s="278"/>
      <c r="AS163" s="279"/>
      <c r="AT163" s="280"/>
    </row>
    <row r="164" spans="1:46" s="2" customFormat="1" ht="21" customHeight="1">
      <c r="A164" s="1"/>
      <c r="B164" s="275" t="s">
        <v>135</v>
      </c>
      <c r="C164" s="275"/>
      <c r="D164" s="275"/>
      <c r="E164" s="275"/>
      <c r="F164" s="275"/>
      <c r="G164" s="275"/>
      <c r="H164" s="275"/>
      <c r="I164" s="275"/>
      <c r="J164" s="275" t="str">
        <f>O161</f>
        <v>제47기 3분기말(금분기)</v>
      </c>
      <c r="K164" s="275"/>
      <c r="L164" s="275"/>
      <c r="M164" s="275"/>
      <c r="N164" s="275"/>
      <c r="O164" s="275"/>
      <c r="P164" s="275"/>
      <c r="Q164" s="275" t="str">
        <f>O162</f>
        <v>제46기 1분기말(전년동기)</v>
      </c>
      <c r="R164" s="275"/>
      <c r="S164" s="275"/>
      <c r="T164" s="275"/>
      <c r="U164" s="275"/>
      <c r="V164" s="275"/>
      <c r="W164" s="275"/>
      <c r="Y164" s="112"/>
      <c r="Z164" s="112"/>
      <c r="AA164" s="112"/>
      <c r="AB164" s="112"/>
      <c r="AC164" s="112"/>
      <c r="AD164" s="112"/>
      <c r="AE164" s="272"/>
      <c r="AF164" s="272"/>
      <c r="AG164" s="272"/>
      <c r="AH164" s="272"/>
      <c r="AI164" s="272"/>
      <c r="AJ164" s="272"/>
      <c r="AK164" s="272"/>
      <c r="AL164" s="272"/>
      <c r="AM164" s="272"/>
      <c r="AN164" s="272"/>
      <c r="AO164" s="281"/>
      <c r="AP164" s="282"/>
      <c r="AQ164" s="283"/>
      <c r="AR164" s="281"/>
      <c r="AS164" s="282"/>
      <c r="AT164" s="283"/>
    </row>
    <row r="165" spans="1:46" s="2" customFormat="1" ht="21" customHeight="1">
      <c r="A165" s="1"/>
      <c r="B165" s="276" t="s">
        <v>331</v>
      </c>
      <c r="C165" s="276"/>
      <c r="D165" s="276"/>
      <c r="E165" s="276"/>
      <c r="F165" s="276"/>
      <c r="G165" s="276"/>
      <c r="H165" s="276"/>
      <c r="I165" s="276"/>
      <c r="J165" s="274">
        <v>0.73099999999999998</v>
      </c>
      <c r="K165" s="274"/>
      <c r="L165" s="274"/>
      <c r="M165" s="274"/>
      <c r="N165" s="274"/>
      <c r="O165" s="274"/>
      <c r="P165" s="274"/>
      <c r="Q165" s="274">
        <v>0.72040000000000004</v>
      </c>
      <c r="R165" s="274"/>
      <c r="S165" s="274"/>
      <c r="T165" s="274"/>
      <c r="U165" s="274"/>
      <c r="V165" s="274"/>
      <c r="W165" s="274"/>
      <c r="Y165" s="112"/>
      <c r="Z165" s="112"/>
      <c r="AA165" s="112"/>
      <c r="AB165" s="112"/>
      <c r="AC165" s="112"/>
      <c r="AD165" s="112"/>
      <c r="AE165" s="272" t="s">
        <v>332</v>
      </c>
      <c r="AF165" s="272"/>
      <c r="AG165" s="272"/>
      <c r="AH165" s="272"/>
      <c r="AI165" s="272"/>
      <c r="AJ165" s="272"/>
      <c r="AK165" s="272"/>
      <c r="AL165" s="272"/>
      <c r="AM165" s="272"/>
      <c r="AN165" s="272"/>
      <c r="AO165" s="273"/>
      <c r="AP165" s="273"/>
      <c r="AQ165" s="273"/>
      <c r="AR165" s="273">
        <v>94.48</v>
      </c>
      <c r="AS165" s="273"/>
      <c r="AT165" s="273"/>
    </row>
    <row r="166" spans="1:46" s="2" customFormat="1" ht="21" customHeight="1">
      <c r="A166" s="1"/>
      <c r="B166" s="276"/>
      <c r="C166" s="276"/>
      <c r="D166" s="276"/>
      <c r="E166" s="276"/>
      <c r="F166" s="276"/>
      <c r="G166" s="276"/>
      <c r="H166" s="276"/>
      <c r="I166" s="276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274"/>
      <c r="Y166" s="112"/>
      <c r="Z166" s="112"/>
      <c r="AA166" s="112"/>
      <c r="AB166" s="112"/>
      <c r="AC166" s="112"/>
      <c r="AD166" s="112"/>
      <c r="AE166" s="272" t="s">
        <v>333</v>
      </c>
      <c r="AF166" s="272"/>
      <c r="AG166" s="272"/>
      <c r="AH166" s="272"/>
      <c r="AI166" s="272"/>
      <c r="AJ166" s="272"/>
      <c r="AK166" s="272"/>
      <c r="AL166" s="272"/>
      <c r="AM166" s="272"/>
      <c r="AN166" s="272"/>
      <c r="AO166" s="273">
        <f>21674/28803*100</f>
        <v>75.249105995903207</v>
      </c>
      <c r="AP166" s="273"/>
      <c r="AQ166" s="273"/>
      <c r="AR166" s="273">
        <v>83.84</v>
      </c>
      <c r="AS166" s="273"/>
      <c r="AT166" s="273"/>
    </row>
    <row r="167" spans="1:46" s="2" customFormat="1" ht="21" customHeight="1">
      <c r="A167" s="1"/>
      <c r="B167" s="67" t="s">
        <v>334</v>
      </c>
      <c r="C167" s="68"/>
      <c r="D167" s="68"/>
      <c r="E167" s="68"/>
      <c r="F167" s="68"/>
      <c r="G167" s="68"/>
      <c r="H167" s="68"/>
      <c r="I167" s="69"/>
      <c r="J167" s="274">
        <v>0.7288</v>
      </c>
      <c r="K167" s="274"/>
      <c r="L167" s="274"/>
      <c r="M167" s="274"/>
      <c r="N167" s="274"/>
      <c r="O167" s="274"/>
      <c r="P167" s="274"/>
      <c r="Q167" s="274">
        <v>0.71830000000000005</v>
      </c>
      <c r="R167" s="274"/>
      <c r="S167" s="274"/>
      <c r="T167" s="274"/>
      <c r="U167" s="274"/>
      <c r="V167" s="274"/>
      <c r="W167" s="274"/>
      <c r="Y167" s="112">
        <v>15</v>
      </c>
      <c r="Z167" s="112"/>
      <c r="AA167" s="112"/>
      <c r="AB167" s="112" t="s">
        <v>120</v>
      </c>
      <c r="AC167" s="112"/>
      <c r="AD167" s="112"/>
      <c r="AE167" s="272" t="s">
        <v>201</v>
      </c>
      <c r="AF167" s="272"/>
      <c r="AG167" s="272"/>
      <c r="AH167" s="272"/>
      <c r="AI167" s="272"/>
      <c r="AJ167" s="272"/>
      <c r="AK167" s="272"/>
      <c r="AL167" s="272"/>
      <c r="AM167" s="272"/>
      <c r="AN167" s="272"/>
      <c r="AO167" s="273">
        <f>(107412147*20%+0*75%+406547756)/(22599007161+32223644+0+406547756)*100</f>
        <v>1.8579490390822666</v>
      </c>
      <c r="AP167" s="273"/>
      <c r="AQ167" s="273"/>
      <c r="AR167" s="273">
        <v>2.3199999999999998</v>
      </c>
      <c r="AS167" s="273"/>
      <c r="AT167" s="273"/>
    </row>
    <row r="168" spans="1:46" s="2" customFormat="1" ht="21" customHeight="1">
      <c r="A168" s="1"/>
      <c r="B168" s="67" t="s">
        <v>335</v>
      </c>
      <c r="C168" s="68"/>
      <c r="D168" s="68"/>
      <c r="E168" s="68"/>
      <c r="F168" s="68"/>
      <c r="G168" s="68"/>
      <c r="H168" s="68"/>
      <c r="I168" s="69"/>
      <c r="J168" s="274">
        <v>0.62660000000000005</v>
      </c>
      <c r="K168" s="274"/>
      <c r="L168" s="274"/>
      <c r="M168" s="274"/>
      <c r="N168" s="274"/>
      <c r="O168" s="274"/>
      <c r="P168" s="274"/>
      <c r="Q168" s="274">
        <v>0.53979999999999995</v>
      </c>
      <c r="R168" s="274"/>
      <c r="S168" s="274"/>
      <c r="T168" s="274"/>
      <c r="U168" s="274"/>
      <c r="V168" s="274"/>
      <c r="W168" s="274"/>
      <c r="Y168" s="112"/>
      <c r="Z168" s="112"/>
      <c r="AA168" s="112"/>
      <c r="AB168" s="112"/>
      <c r="AC168" s="112"/>
      <c r="AD168" s="112"/>
      <c r="AE168" s="272" t="s">
        <v>202</v>
      </c>
      <c r="AF168" s="272"/>
      <c r="AG168" s="272"/>
      <c r="AH168" s="272"/>
      <c r="AI168" s="272"/>
      <c r="AJ168" s="272"/>
      <c r="AK168" s="272"/>
      <c r="AL168" s="272"/>
      <c r="AM168" s="272"/>
      <c r="AN168" s="272"/>
      <c r="AO168" s="273">
        <f>(107412147+0+406547756-32223644-0-406547756)/(4160019903-458415600)*100</f>
        <v>2.0312409659525943</v>
      </c>
      <c r="AP168" s="273"/>
      <c r="AQ168" s="273"/>
      <c r="AR168" s="273">
        <v>9.34</v>
      </c>
      <c r="AS168" s="273"/>
      <c r="AT168" s="273"/>
    </row>
    <row r="169" spans="1:46" s="2" customFormat="1" ht="21" customHeight="1">
      <c r="A169" s="1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Y169" s="112"/>
      <c r="Z169" s="112"/>
      <c r="AA169" s="112"/>
      <c r="AB169" s="112"/>
      <c r="AC169" s="112"/>
      <c r="AD169" s="112"/>
      <c r="AE169" s="272" t="s">
        <v>203</v>
      </c>
      <c r="AF169" s="272"/>
      <c r="AG169" s="272"/>
      <c r="AH169" s="272"/>
      <c r="AI169" s="272"/>
      <c r="AJ169" s="272"/>
      <c r="AK169" s="272"/>
      <c r="AL169" s="272"/>
      <c r="AM169" s="272"/>
      <c r="AN169" s="272"/>
      <c r="AO169" s="273">
        <f>(93360000+107412147+406547756)/4160019903*100</f>
        <v>14.598966282878385</v>
      </c>
      <c r="AP169" s="273"/>
      <c r="AQ169" s="273"/>
      <c r="AR169" s="273">
        <v>25.25</v>
      </c>
      <c r="AS169" s="273"/>
      <c r="AT169" s="273"/>
    </row>
    <row r="170" spans="1:46" s="2" customFormat="1" ht="21" customHeight="1">
      <c r="A170" s="1"/>
      <c r="B170" s="10" t="s">
        <v>336</v>
      </c>
      <c r="Y170" s="119">
        <v>16</v>
      </c>
      <c r="Z170" s="125"/>
      <c r="AA170" s="120"/>
      <c r="AB170" s="119" t="s">
        <v>194</v>
      </c>
      <c r="AC170" s="125"/>
      <c r="AD170" s="120"/>
      <c r="AE170" s="251" t="s">
        <v>204</v>
      </c>
      <c r="AF170" s="252"/>
      <c r="AG170" s="252"/>
      <c r="AH170" s="252"/>
      <c r="AI170" s="252"/>
      <c r="AJ170" s="252"/>
      <c r="AK170" s="252"/>
      <c r="AL170" s="252"/>
      <c r="AM170" s="252"/>
      <c r="AN170" s="253"/>
      <c r="AO170" s="266"/>
      <c r="AP170" s="267"/>
      <c r="AQ170" s="268"/>
      <c r="AR170" s="266" t="e">
        <f>#REF!/331.9*100</f>
        <v>#REF!</v>
      </c>
      <c r="AS170" s="267"/>
      <c r="AT170" s="268"/>
    </row>
    <row r="171" spans="1:46" ht="21" customHeight="1">
      <c r="B171" s="2" t="s">
        <v>308</v>
      </c>
      <c r="O171" s="2" t="str">
        <f>O161</f>
        <v>제47기 3분기말(금분기)</v>
      </c>
      <c r="P171" s="2"/>
      <c r="Q171" s="2"/>
      <c r="R171" s="2"/>
      <c r="S171" s="2"/>
      <c r="T171" s="2"/>
      <c r="U171" s="2" t="str">
        <f>U161</f>
        <v>:2016년09월말</v>
      </c>
      <c r="V171" s="2"/>
      <c r="W171" s="11"/>
      <c r="Y171" s="187"/>
      <c r="Z171" s="188"/>
      <c r="AA171" s="189"/>
      <c r="AB171" s="187"/>
      <c r="AC171" s="188"/>
      <c r="AD171" s="189"/>
      <c r="AE171" s="91"/>
      <c r="AF171" s="92"/>
      <c r="AG171" s="92"/>
      <c r="AH171" s="92"/>
      <c r="AI171" s="92"/>
      <c r="AJ171" s="92"/>
      <c r="AK171" s="92"/>
      <c r="AL171" s="92"/>
      <c r="AM171" s="92"/>
      <c r="AN171" s="93"/>
      <c r="AO171" s="94"/>
      <c r="AP171" s="95"/>
      <c r="AQ171" s="96"/>
      <c r="AR171" s="94"/>
      <c r="AS171" s="95"/>
      <c r="AT171" s="96"/>
    </row>
    <row r="172" spans="1:46" ht="21" customHeight="1">
      <c r="O172" s="2" t="str">
        <f>O162</f>
        <v>제46기 1분기말(전년동기)</v>
      </c>
      <c r="P172" s="2"/>
      <c r="Q172" s="2"/>
      <c r="R172" s="2"/>
      <c r="S172" s="2"/>
      <c r="T172" s="2"/>
      <c r="U172" s="2" t="str">
        <f>U162</f>
        <v>:2015년09월말</v>
      </c>
      <c r="V172" s="2"/>
      <c r="W172" s="11"/>
      <c r="Y172" s="187"/>
      <c r="Z172" s="188"/>
      <c r="AA172" s="189"/>
      <c r="AB172" s="187"/>
      <c r="AC172" s="188"/>
      <c r="AD172" s="189"/>
      <c r="AE172" s="91"/>
      <c r="AF172" s="92"/>
      <c r="AG172" s="92"/>
      <c r="AH172" s="92"/>
      <c r="AI172" s="92"/>
      <c r="AJ172" s="92"/>
      <c r="AK172" s="92"/>
      <c r="AL172" s="92"/>
      <c r="AM172" s="92"/>
      <c r="AN172" s="93"/>
      <c r="AO172" s="94"/>
      <c r="AP172" s="95"/>
      <c r="AQ172" s="96"/>
      <c r="AR172" s="94"/>
      <c r="AS172" s="95"/>
      <c r="AT172" s="96"/>
    </row>
    <row r="173" spans="1:46" ht="21" customHeight="1">
      <c r="B173" s="2"/>
      <c r="W173" s="11" t="s">
        <v>421</v>
      </c>
      <c r="Y173" s="187"/>
      <c r="Z173" s="188"/>
      <c r="AA173" s="189"/>
      <c r="AB173" s="187"/>
      <c r="AC173" s="188"/>
      <c r="AD173" s="189"/>
      <c r="AE173" s="91"/>
      <c r="AF173" s="92"/>
      <c r="AG173" s="92"/>
      <c r="AH173" s="92"/>
      <c r="AI173" s="92"/>
      <c r="AJ173" s="92"/>
      <c r="AK173" s="92"/>
      <c r="AL173" s="92"/>
      <c r="AM173" s="92"/>
      <c r="AN173" s="93"/>
      <c r="AO173" s="94"/>
      <c r="AP173" s="95"/>
      <c r="AQ173" s="96"/>
      <c r="AR173" s="94"/>
      <c r="AS173" s="95"/>
      <c r="AT173" s="96"/>
    </row>
    <row r="174" spans="1:46" ht="21" customHeight="1">
      <c r="B174" s="139" t="s">
        <v>135</v>
      </c>
      <c r="C174" s="140"/>
      <c r="D174" s="140"/>
      <c r="E174" s="140"/>
      <c r="F174" s="140"/>
      <c r="G174" s="140"/>
      <c r="H174" s="140"/>
      <c r="I174" s="141"/>
      <c r="J174" s="112" t="str">
        <f>O171</f>
        <v>제47기 3분기말(금분기)</v>
      </c>
      <c r="K174" s="112"/>
      <c r="L174" s="112"/>
      <c r="M174" s="112"/>
      <c r="N174" s="112"/>
      <c r="O174" s="112"/>
      <c r="P174" s="112"/>
      <c r="Q174" s="112" t="str">
        <f>O172</f>
        <v>제46기 1분기말(전년동기)</v>
      </c>
      <c r="R174" s="112"/>
      <c r="S174" s="112"/>
      <c r="T174" s="112"/>
      <c r="U174" s="112"/>
      <c r="V174" s="112"/>
      <c r="W174" s="112"/>
      <c r="Y174" s="121"/>
      <c r="Z174" s="126"/>
      <c r="AA174" s="122"/>
      <c r="AB174" s="121"/>
      <c r="AC174" s="126"/>
      <c r="AD174" s="122"/>
      <c r="AE174" s="251" t="s">
        <v>205</v>
      </c>
      <c r="AF174" s="252"/>
      <c r="AG174" s="252"/>
      <c r="AH174" s="252"/>
      <c r="AI174" s="252"/>
      <c r="AJ174" s="252"/>
      <c r="AK174" s="252"/>
      <c r="AL174" s="252"/>
      <c r="AM174" s="252"/>
      <c r="AN174" s="253"/>
      <c r="AO174" s="266"/>
      <c r="AP174" s="267"/>
      <c r="AQ174" s="268"/>
      <c r="AR174" s="266">
        <v>306.31</v>
      </c>
      <c r="AS174" s="267"/>
      <c r="AT174" s="268"/>
    </row>
    <row r="175" spans="1:46" ht="21" customHeight="1">
      <c r="B175" s="50" t="s">
        <v>347</v>
      </c>
      <c r="C175" s="43"/>
      <c r="D175" s="43"/>
      <c r="E175" s="43"/>
      <c r="F175" s="43"/>
      <c r="G175" s="43"/>
      <c r="H175" s="43"/>
      <c r="I175" s="44"/>
      <c r="J175" s="170">
        <f>SUM(J176:P180)</f>
        <v>179.26</v>
      </c>
      <c r="K175" s="170"/>
      <c r="L175" s="170"/>
      <c r="M175" s="170"/>
      <c r="N175" s="170"/>
      <c r="O175" s="170"/>
      <c r="P175" s="170"/>
      <c r="Q175" s="170">
        <v>185.36</v>
      </c>
      <c r="R175" s="170"/>
      <c r="S175" s="170"/>
      <c r="T175" s="170"/>
      <c r="U175" s="170"/>
      <c r="V175" s="170"/>
      <c r="W175" s="170"/>
      <c r="Y175" s="119">
        <v>17</v>
      </c>
      <c r="Z175" s="125"/>
      <c r="AA175" s="120"/>
      <c r="AB175" s="119" t="s">
        <v>195</v>
      </c>
      <c r="AC175" s="125"/>
      <c r="AD175" s="120"/>
      <c r="AE175" s="251" t="s">
        <v>206</v>
      </c>
      <c r="AF175" s="252"/>
      <c r="AG175" s="252"/>
      <c r="AH175" s="252"/>
      <c r="AI175" s="252"/>
      <c r="AJ175" s="252"/>
      <c r="AK175" s="252"/>
      <c r="AL175" s="252"/>
      <c r="AM175" s="252"/>
      <c r="AN175" s="253"/>
      <c r="AO175" s="266"/>
      <c r="AP175" s="267"/>
      <c r="AQ175" s="268"/>
      <c r="AR175" s="266">
        <v>81.87</v>
      </c>
      <c r="AS175" s="267"/>
      <c r="AT175" s="268"/>
    </row>
    <row r="176" spans="1:46" ht="21" customHeight="1">
      <c r="B176" s="221"/>
      <c r="C176" s="43" t="s">
        <v>28</v>
      </c>
      <c r="D176" s="43"/>
      <c r="E176" s="43"/>
      <c r="F176" s="43"/>
      <c r="G176" s="43"/>
      <c r="H176" s="43"/>
      <c r="I176" s="44"/>
      <c r="J176" s="170">
        <v>120</v>
      </c>
      <c r="K176" s="170"/>
      <c r="L176" s="170"/>
      <c r="M176" s="170"/>
      <c r="N176" s="170"/>
      <c r="O176" s="170"/>
      <c r="P176" s="170"/>
      <c r="Q176" s="170">
        <v>120</v>
      </c>
      <c r="R176" s="170"/>
      <c r="S176" s="170"/>
      <c r="T176" s="170"/>
      <c r="U176" s="170"/>
      <c r="V176" s="170"/>
      <c r="W176" s="170"/>
      <c r="Y176" s="187"/>
      <c r="Z176" s="188"/>
      <c r="AA176" s="189"/>
      <c r="AB176" s="187"/>
      <c r="AC176" s="188"/>
      <c r="AD176" s="189"/>
      <c r="AE176" s="251" t="s">
        <v>207</v>
      </c>
      <c r="AF176" s="252"/>
      <c r="AG176" s="252"/>
      <c r="AH176" s="252"/>
      <c r="AI176" s="252"/>
      <c r="AJ176" s="252"/>
      <c r="AK176" s="252"/>
      <c r="AL176" s="252"/>
      <c r="AM176" s="252"/>
      <c r="AN176" s="253"/>
      <c r="AO176" s="269">
        <f>365/6370*100</f>
        <v>5.7299843014128733</v>
      </c>
      <c r="AP176" s="270"/>
      <c r="AQ176" s="271"/>
      <c r="AR176" s="266">
        <f>43.63/48.58*100</f>
        <v>89.810621655002066</v>
      </c>
      <c r="AS176" s="267"/>
      <c r="AT176" s="268"/>
    </row>
    <row r="177" spans="2:46" ht="21" customHeight="1">
      <c r="B177" s="221"/>
      <c r="C177" s="43" t="s">
        <v>62</v>
      </c>
      <c r="D177" s="43"/>
      <c r="E177" s="43"/>
      <c r="F177" s="43"/>
      <c r="G177" s="43"/>
      <c r="H177" s="43"/>
      <c r="I177" s="44"/>
      <c r="J177" s="170">
        <v>0.01</v>
      </c>
      <c r="K177" s="170"/>
      <c r="L177" s="170"/>
      <c r="M177" s="170"/>
      <c r="N177" s="170"/>
      <c r="O177" s="170"/>
      <c r="P177" s="170"/>
      <c r="Q177" s="170">
        <v>0.01</v>
      </c>
      <c r="R177" s="170"/>
      <c r="S177" s="170"/>
      <c r="T177" s="170"/>
      <c r="U177" s="170"/>
      <c r="V177" s="170"/>
      <c r="W177" s="170"/>
      <c r="Y177" s="121"/>
      <c r="Z177" s="126"/>
      <c r="AA177" s="122"/>
      <c r="AB177" s="121"/>
      <c r="AC177" s="126"/>
      <c r="AD177" s="122"/>
      <c r="AE177" s="251" t="s">
        <v>208</v>
      </c>
      <c r="AF177" s="252"/>
      <c r="AG177" s="252"/>
      <c r="AH177" s="252"/>
      <c r="AI177" s="252"/>
      <c r="AJ177" s="252"/>
      <c r="AK177" s="252"/>
      <c r="AL177" s="252"/>
      <c r="AM177" s="252"/>
      <c r="AN177" s="253"/>
      <c r="AO177" s="266">
        <f>(23991)/(21674)*100</f>
        <v>110.69022792285688</v>
      </c>
      <c r="AP177" s="267"/>
      <c r="AQ177" s="268"/>
      <c r="AR177" s="266">
        <v>99.99</v>
      </c>
      <c r="AS177" s="267"/>
      <c r="AT177" s="268"/>
    </row>
    <row r="178" spans="2:46" ht="21" customHeight="1">
      <c r="B178" s="221"/>
      <c r="C178" s="43" t="s">
        <v>214</v>
      </c>
      <c r="D178" s="43"/>
      <c r="E178" s="43"/>
      <c r="F178" s="43"/>
      <c r="G178" s="43"/>
      <c r="H178" s="43"/>
      <c r="I178" s="44"/>
      <c r="J178" s="170">
        <v>59.25</v>
      </c>
      <c r="K178" s="170"/>
      <c r="L178" s="170"/>
      <c r="M178" s="170"/>
      <c r="N178" s="170"/>
      <c r="O178" s="170"/>
      <c r="P178" s="170"/>
      <c r="Q178" s="170">
        <v>65.349999999999994</v>
      </c>
      <c r="R178" s="170"/>
      <c r="S178" s="170"/>
      <c r="T178" s="170"/>
      <c r="U178" s="170"/>
      <c r="V178" s="170"/>
      <c r="W178" s="170"/>
      <c r="Y178" s="119">
        <v>18</v>
      </c>
      <c r="Z178" s="125"/>
      <c r="AA178" s="120"/>
      <c r="AB178" s="119" t="s">
        <v>196</v>
      </c>
      <c r="AC178" s="125"/>
      <c r="AD178" s="120"/>
      <c r="AE178" s="119" t="s">
        <v>198</v>
      </c>
      <c r="AF178" s="125"/>
      <c r="AG178" s="120"/>
      <c r="AH178" s="139" t="s">
        <v>197</v>
      </c>
      <c r="AI178" s="140"/>
      <c r="AJ178" s="140"/>
      <c r="AK178" s="140"/>
      <c r="AL178" s="140"/>
      <c r="AM178" s="140"/>
      <c r="AN178" s="141"/>
      <c r="AO178" s="266" t="e">
        <f>#REF!/SUM(H81,H84,H85)</f>
        <v>#REF!</v>
      </c>
      <c r="AP178" s="267"/>
      <c r="AQ178" s="268"/>
      <c r="AR178" s="266" t="e">
        <f>#REF!/6</f>
        <v>#REF!</v>
      </c>
      <c r="AS178" s="267"/>
      <c r="AT178" s="268"/>
    </row>
    <row r="179" spans="2:46" ht="21" customHeight="1">
      <c r="B179" s="221"/>
      <c r="C179" s="43" t="s">
        <v>337</v>
      </c>
      <c r="D179" s="43"/>
      <c r="E179" s="43"/>
      <c r="F179" s="43"/>
      <c r="G179" s="43"/>
      <c r="H179" s="43"/>
      <c r="I179" s="44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Y179" s="187"/>
      <c r="Z179" s="188"/>
      <c r="AA179" s="189"/>
      <c r="AB179" s="187"/>
      <c r="AC179" s="188"/>
      <c r="AD179" s="189"/>
      <c r="AE179" s="187"/>
      <c r="AF179" s="188"/>
      <c r="AG179" s="189"/>
      <c r="AH179" s="139" t="s">
        <v>220</v>
      </c>
      <c r="AI179" s="140"/>
      <c r="AJ179" s="140"/>
      <c r="AK179" s="140"/>
      <c r="AL179" s="140"/>
      <c r="AM179" s="140"/>
      <c r="AN179" s="141"/>
      <c r="AO179" s="266">
        <f>AO181/SUM(H81,H84,H85)</f>
        <v>5.9444444444444446</v>
      </c>
      <c r="AP179" s="267"/>
      <c r="AQ179" s="268"/>
      <c r="AR179" s="266">
        <f>AR181/6</f>
        <v>8.0966666666666658</v>
      </c>
      <c r="AS179" s="267"/>
      <c r="AT179" s="268"/>
    </row>
    <row r="180" spans="2:46" ht="21" customHeight="1">
      <c r="B180" s="115"/>
      <c r="C180" s="43" t="s">
        <v>338</v>
      </c>
      <c r="D180" s="43"/>
      <c r="E180" s="43"/>
      <c r="F180" s="43"/>
      <c r="G180" s="43"/>
      <c r="H180" s="43"/>
      <c r="I180" s="44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Y180" s="187"/>
      <c r="Z180" s="188"/>
      <c r="AA180" s="189"/>
      <c r="AB180" s="187"/>
      <c r="AC180" s="188"/>
      <c r="AD180" s="189"/>
      <c r="AE180" s="121"/>
      <c r="AF180" s="126"/>
      <c r="AG180" s="122"/>
      <c r="AH180" s="139" t="s">
        <v>219</v>
      </c>
      <c r="AI180" s="140"/>
      <c r="AJ180" s="140"/>
      <c r="AK180" s="140"/>
      <c r="AL180" s="140"/>
      <c r="AM180" s="140"/>
      <c r="AN180" s="141"/>
      <c r="AO180" s="266">
        <f>AO182/SUM(H81,H84,H85)</f>
        <v>4.6222222222222227</v>
      </c>
      <c r="AP180" s="267"/>
      <c r="AQ180" s="268"/>
      <c r="AR180" s="266">
        <f>AR182/6</f>
        <v>6.2399999999999993</v>
      </c>
      <c r="AS180" s="267"/>
      <c r="AT180" s="268"/>
    </row>
    <row r="181" spans="2:46" ht="21" customHeight="1">
      <c r="B181" s="50" t="s">
        <v>339</v>
      </c>
      <c r="C181" s="43"/>
      <c r="D181" s="43"/>
      <c r="E181" s="43"/>
      <c r="F181" s="43"/>
      <c r="G181" s="43"/>
      <c r="H181" s="43"/>
      <c r="I181" s="44"/>
      <c r="J181" s="170">
        <f>SUM(J182:P186)</f>
        <v>0.53</v>
      </c>
      <c r="K181" s="170"/>
      <c r="L181" s="170"/>
      <c r="M181" s="170"/>
      <c r="N181" s="170"/>
      <c r="O181" s="170"/>
      <c r="P181" s="170"/>
      <c r="Q181" s="170">
        <v>0.53</v>
      </c>
      <c r="R181" s="170"/>
      <c r="S181" s="170"/>
      <c r="T181" s="170"/>
      <c r="U181" s="170"/>
      <c r="V181" s="170"/>
      <c r="W181" s="170"/>
      <c r="Y181" s="187"/>
      <c r="Z181" s="188"/>
      <c r="AA181" s="189"/>
      <c r="AB181" s="187"/>
      <c r="AC181" s="188"/>
      <c r="AD181" s="189"/>
      <c r="AE181" s="119" t="s">
        <v>121</v>
      </c>
      <c r="AF181" s="125"/>
      <c r="AG181" s="120"/>
      <c r="AH181" s="139" t="s">
        <v>221</v>
      </c>
      <c r="AI181" s="140"/>
      <c r="AJ181" s="140"/>
      <c r="AK181" s="140"/>
      <c r="AL181" s="140"/>
      <c r="AM181" s="140"/>
      <c r="AN181" s="141"/>
      <c r="AO181" s="266">
        <v>53.5</v>
      </c>
      <c r="AP181" s="267"/>
      <c r="AQ181" s="268"/>
      <c r="AR181" s="266">
        <v>48.58</v>
      </c>
      <c r="AS181" s="267"/>
      <c r="AT181" s="268"/>
    </row>
    <row r="182" spans="2:46" ht="21" customHeight="1">
      <c r="B182" s="187"/>
      <c r="C182" s="33" t="s">
        <v>340</v>
      </c>
      <c r="D182" s="43"/>
      <c r="E182" s="43"/>
      <c r="F182" s="43"/>
      <c r="G182" s="43"/>
      <c r="H182" s="43"/>
      <c r="I182" s="44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Y182" s="121"/>
      <c r="Z182" s="126"/>
      <c r="AA182" s="122"/>
      <c r="AB182" s="121"/>
      <c r="AC182" s="126"/>
      <c r="AD182" s="122"/>
      <c r="AE182" s="121"/>
      <c r="AF182" s="126"/>
      <c r="AG182" s="122"/>
      <c r="AH182" s="139" t="s">
        <v>219</v>
      </c>
      <c r="AI182" s="140"/>
      <c r="AJ182" s="140"/>
      <c r="AK182" s="140"/>
      <c r="AL182" s="140"/>
      <c r="AM182" s="140"/>
      <c r="AN182" s="141"/>
      <c r="AO182" s="266">
        <v>41.6</v>
      </c>
      <c r="AP182" s="267"/>
      <c r="AQ182" s="268"/>
      <c r="AR182" s="266">
        <v>37.44</v>
      </c>
      <c r="AS182" s="267"/>
      <c r="AT182" s="268"/>
    </row>
    <row r="183" spans="2:46" ht="21" customHeight="1">
      <c r="B183" s="187"/>
      <c r="C183" s="33" t="s">
        <v>341</v>
      </c>
      <c r="D183" s="43"/>
      <c r="E183" s="43"/>
      <c r="F183" s="43"/>
      <c r="G183" s="43"/>
      <c r="H183" s="43"/>
      <c r="I183" s="44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Y183" s="139">
        <v>19</v>
      </c>
      <c r="Z183" s="140"/>
      <c r="AA183" s="141"/>
      <c r="AB183" s="139" t="s">
        <v>199</v>
      </c>
      <c r="AC183" s="140"/>
      <c r="AD183" s="141"/>
      <c r="AE183" s="139" t="s">
        <v>200</v>
      </c>
      <c r="AF183" s="140"/>
      <c r="AG183" s="140"/>
      <c r="AH183" s="140"/>
      <c r="AI183" s="140"/>
      <c r="AJ183" s="140"/>
      <c r="AK183" s="140"/>
      <c r="AL183" s="140"/>
      <c r="AM183" s="140"/>
      <c r="AN183" s="141"/>
      <c r="AO183" s="266">
        <v>100</v>
      </c>
      <c r="AP183" s="267"/>
      <c r="AQ183" s="268"/>
      <c r="AR183" s="266">
        <v>100</v>
      </c>
      <c r="AS183" s="267"/>
      <c r="AT183" s="268"/>
    </row>
    <row r="184" spans="2:46" ht="21" customHeight="1">
      <c r="B184" s="187"/>
      <c r="C184" s="33" t="s">
        <v>342</v>
      </c>
      <c r="D184" s="43"/>
      <c r="E184" s="43"/>
      <c r="F184" s="43"/>
      <c r="G184" s="43"/>
      <c r="H184" s="43"/>
      <c r="I184" s="44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</row>
    <row r="185" spans="2:46" ht="21" customHeight="1">
      <c r="B185" s="187"/>
      <c r="C185" s="33" t="s">
        <v>343</v>
      </c>
      <c r="D185" s="43"/>
      <c r="E185" s="43"/>
      <c r="F185" s="43"/>
      <c r="G185" s="43"/>
      <c r="H185" s="43"/>
      <c r="I185" s="44"/>
      <c r="J185" s="170">
        <v>0</v>
      </c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</row>
    <row r="186" spans="2:46" ht="21" customHeight="1">
      <c r="B186" s="187"/>
      <c r="C186" s="33" t="s">
        <v>496</v>
      </c>
      <c r="D186" s="43"/>
      <c r="E186" s="43"/>
      <c r="F186" s="43"/>
      <c r="G186" s="43"/>
      <c r="H186" s="43"/>
      <c r="I186" s="44"/>
      <c r="J186" s="256">
        <v>0.53</v>
      </c>
      <c r="K186" s="256"/>
      <c r="L186" s="256"/>
      <c r="M186" s="256"/>
      <c r="N186" s="256"/>
      <c r="O186" s="256"/>
      <c r="P186" s="256"/>
      <c r="Q186" s="170">
        <v>0.53</v>
      </c>
      <c r="R186" s="170"/>
      <c r="S186" s="170"/>
      <c r="T186" s="170"/>
      <c r="U186" s="170"/>
      <c r="V186" s="170"/>
      <c r="W186" s="170"/>
    </row>
    <row r="187" spans="2:46" ht="21" customHeight="1">
      <c r="B187" s="121"/>
      <c r="C187" s="257" t="s">
        <v>497</v>
      </c>
      <c r="D187" s="258"/>
      <c r="E187" s="258"/>
      <c r="F187" s="258"/>
      <c r="G187" s="258"/>
      <c r="H187" s="258"/>
      <c r="I187" s="259"/>
      <c r="J187" s="260"/>
      <c r="K187" s="261"/>
      <c r="L187" s="261"/>
      <c r="M187" s="261"/>
      <c r="N187" s="261"/>
      <c r="O187" s="261"/>
      <c r="P187" s="262"/>
      <c r="Q187" s="263"/>
      <c r="R187" s="264"/>
      <c r="S187" s="264"/>
      <c r="T187" s="264"/>
      <c r="U187" s="264"/>
      <c r="V187" s="264"/>
      <c r="W187" s="265"/>
    </row>
    <row r="188" spans="2:46" ht="21" customHeight="1">
      <c r="B188" s="33" t="s">
        <v>344</v>
      </c>
      <c r="C188" s="43"/>
      <c r="D188" s="43"/>
      <c r="E188" s="43"/>
      <c r="F188" s="43"/>
      <c r="G188" s="43"/>
      <c r="H188" s="43"/>
      <c r="I188" s="44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</row>
    <row r="189" spans="2:46" ht="21" customHeight="1">
      <c r="B189" s="33" t="s">
        <v>348</v>
      </c>
      <c r="C189" s="43"/>
      <c r="D189" s="43"/>
      <c r="E189" s="43"/>
      <c r="F189" s="43"/>
      <c r="G189" s="43"/>
      <c r="H189" s="43"/>
      <c r="I189" s="44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</row>
    <row r="190" spans="2:46" ht="21" customHeight="1">
      <c r="B190" s="33" t="s">
        <v>345</v>
      </c>
      <c r="C190" s="43"/>
      <c r="D190" s="43"/>
      <c r="E190" s="43"/>
      <c r="F190" s="43"/>
      <c r="G190" s="43"/>
      <c r="H190" s="43"/>
      <c r="I190" s="44"/>
      <c r="J190" s="170">
        <f>SUM(J175)+J181+J188-J189</f>
        <v>179.79</v>
      </c>
      <c r="K190" s="170"/>
      <c r="L190" s="170"/>
      <c r="M190" s="170"/>
      <c r="N190" s="170"/>
      <c r="O190" s="170"/>
      <c r="P190" s="170"/>
      <c r="Q190" s="170">
        <f>Q175+Q181+Q188-Q189</f>
        <v>185.89000000000001</v>
      </c>
      <c r="R190" s="170"/>
      <c r="S190" s="170"/>
      <c r="T190" s="170"/>
      <c r="U190" s="170"/>
      <c r="V190" s="170"/>
      <c r="W190" s="170"/>
    </row>
    <row r="191" spans="2:46" ht="21" customHeight="1">
      <c r="B191" s="33" t="s">
        <v>346</v>
      </c>
      <c r="C191" s="43"/>
      <c r="D191" s="43"/>
      <c r="E191" s="43"/>
      <c r="F191" s="43"/>
      <c r="G191" s="43"/>
      <c r="H191" s="43"/>
      <c r="I191" s="44"/>
      <c r="J191" s="170">
        <v>246.23</v>
      </c>
      <c r="K191" s="170"/>
      <c r="L191" s="170"/>
      <c r="M191" s="170"/>
      <c r="N191" s="170"/>
      <c r="O191" s="170"/>
      <c r="P191" s="170"/>
      <c r="Q191" s="170">
        <v>258.05</v>
      </c>
      <c r="R191" s="170"/>
      <c r="S191" s="170"/>
      <c r="T191" s="170"/>
      <c r="U191" s="170"/>
      <c r="V191" s="170"/>
      <c r="W191" s="170"/>
    </row>
    <row r="192" spans="2:46" ht="21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5" ht="21" customHeight="1">
      <c r="A193" s="54" t="s">
        <v>475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Y193" s="1" t="s">
        <v>417</v>
      </c>
    </row>
    <row r="194" spans="1:25" ht="21" customHeight="1">
      <c r="B194" s="2" t="s">
        <v>308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5" ht="21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 t="str">
        <f>O171</f>
        <v>제47기 3분기말(금분기)</v>
      </c>
      <c r="P195" s="2"/>
      <c r="Q195" s="2"/>
      <c r="R195" s="2"/>
      <c r="S195" s="2"/>
      <c r="T195" s="2"/>
      <c r="U195" s="2" t="str">
        <f>U171</f>
        <v>:2016년09월말</v>
      </c>
      <c r="V195" s="2"/>
      <c r="W195" s="11"/>
    </row>
    <row r="196" spans="1:25" ht="21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 t="str">
        <f>O172</f>
        <v>제46기 1분기말(전년동기)</v>
      </c>
      <c r="P196" s="2"/>
      <c r="Q196" s="2"/>
      <c r="R196" s="2"/>
      <c r="S196" s="2"/>
      <c r="T196" s="2"/>
      <c r="U196" s="2" t="str">
        <f>U172</f>
        <v>:2015년09월말</v>
      </c>
      <c r="V196" s="2"/>
      <c r="W196" s="11"/>
    </row>
    <row r="197" spans="1:25" ht="21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11" t="s">
        <v>34</v>
      </c>
    </row>
    <row r="198" spans="1:25" ht="21" customHeight="1">
      <c r="B198" s="139" t="s">
        <v>135</v>
      </c>
      <c r="C198" s="140"/>
      <c r="D198" s="140"/>
      <c r="E198" s="140"/>
      <c r="F198" s="140"/>
      <c r="G198" s="140"/>
      <c r="H198" s="140"/>
      <c r="I198" s="141"/>
      <c r="J198" s="112" t="str">
        <f>O195</f>
        <v>제47기 3분기말(금분기)</v>
      </c>
      <c r="K198" s="112"/>
      <c r="L198" s="112"/>
      <c r="M198" s="112"/>
      <c r="N198" s="112"/>
      <c r="O198" s="112"/>
      <c r="P198" s="112"/>
      <c r="Q198" s="112" t="str">
        <f>O196</f>
        <v>제46기 1분기말(전년동기)</v>
      </c>
      <c r="R198" s="112"/>
      <c r="S198" s="112"/>
      <c r="T198" s="112"/>
      <c r="U198" s="112"/>
      <c r="V198" s="112"/>
      <c r="W198" s="112"/>
    </row>
    <row r="199" spans="1:25" ht="21" customHeight="1">
      <c r="B199" s="251" t="s">
        <v>349</v>
      </c>
      <c r="C199" s="252"/>
      <c r="D199" s="252"/>
      <c r="E199" s="252"/>
      <c r="F199" s="252"/>
      <c r="G199" s="252"/>
      <c r="H199" s="252"/>
      <c r="I199" s="253"/>
      <c r="J199" s="255">
        <f>0.01/(179+0.01)*100</f>
        <v>5.5862800960840182E-3</v>
      </c>
      <c r="K199" s="255"/>
      <c r="L199" s="255"/>
      <c r="M199" s="255"/>
      <c r="N199" s="255"/>
      <c r="O199" s="255"/>
      <c r="P199" s="255"/>
      <c r="Q199" s="254">
        <v>0.01</v>
      </c>
      <c r="R199" s="254"/>
      <c r="S199" s="254"/>
      <c r="T199" s="254"/>
      <c r="U199" s="254"/>
      <c r="V199" s="254"/>
      <c r="W199" s="254"/>
    </row>
    <row r="200" spans="1:25" ht="21" customHeight="1">
      <c r="B200" s="251" t="s">
        <v>350</v>
      </c>
      <c r="C200" s="252"/>
      <c r="D200" s="252"/>
      <c r="E200" s="252"/>
      <c r="F200" s="252"/>
      <c r="G200" s="252"/>
      <c r="H200" s="252"/>
      <c r="I200" s="253"/>
      <c r="J200" s="255">
        <f>(0.01-0.01)/(31.69-0.01)*100</f>
        <v>0</v>
      </c>
      <c r="K200" s="255"/>
      <c r="L200" s="255"/>
      <c r="M200" s="255"/>
      <c r="N200" s="255"/>
      <c r="O200" s="255"/>
      <c r="P200" s="255"/>
      <c r="Q200" s="254">
        <v>0</v>
      </c>
      <c r="R200" s="254"/>
      <c r="S200" s="254"/>
      <c r="T200" s="254"/>
      <c r="U200" s="254"/>
      <c r="V200" s="254"/>
      <c r="W200" s="254"/>
    </row>
    <row r="201" spans="1:25" ht="21" customHeight="1">
      <c r="B201" s="251" t="s">
        <v>351</v>
      </c>
      <c r="C201" s="252"/>
      <c r="D201" s="252"/>
      <c r="E201" s="252"/>
      <c r="F201" s="252"/>
      <c r="G201" s="252"/>
      <c r="H201" s="252"/>
      <c r="I201" s="253"/>
      <c r="J201" s="255">
        <f>0.01/(31.69)*100</f>
        <v>3.1555695803092462E-2</v>
      </c>
      <c r="K201" s="255"/>
      <c r="L201" s="255"/>
      <c r="M201" s="255"/>
      <c r="N201" s="255"/>
      <c r="O201" s="255"/>
      <c r="P201" s="255"/>
      <c r="Q201" s="254">
        <v>0.04</v>
      </c>
      <c r="R201" s="254"/>
      <c r="S201" s="254"/>
      <c r="T201" s="254"/>
      <c r="U201" s="254"/>
      <c r="V201" s="254"/>
      <c r="W201" s="254"/>
    </row>
    <row r="202" spans="1:25" ht="21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5" ht="21" customHeight="1">
      <c r="A203" s="54" t="s">
        <v>461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Y203" s="1" t="s">
        <v>417</v>
      </c>
    </row>
    <row r="204" spans="1:25" ht="21" customHeight="1">
      <c r="B204" s="2" t="s">
        <v>308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11"/>
    </row>
    <row r="205" spans="1:25" ht="21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 t="str">
        <f>O195</f>
        <v>제47기 3분기말(금분기)</v>
      </c>
      <c r="P205" s="2"/>
      <c r="Q205" s="2"/>
      <c r="R205" s="2"/>
      <c r="S205" s="2"/>
      <c r="T205" s="2"/>
      <c r="U205" s="2" t="str">
        <f>U195</f>
        <v>:2016년09월말</v>
      </c>
      <c r="V205" s="2"/>
      <c r="W205" s="11"/>
    </row>
    <row r="206" spans="1:25" ht="21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 t="str">
        <f>O196</f>
        <v>제46기 1분기말(전년동기)</v>
      </c>
      <c r="P206" s="2"/>
      <c r="Q206" s="2"/>
      <c r="R206" s="2"/>
      <c r="S206" s="2"/>
      <c r="T206" s="2"/>
      <c r="U206" s="2" t="str">
        <f>U196</f>
        <v>:2015년09월말</v>
      </c>
      <c r="V206" s="2"/>
      <c r="W206" s="11"/>
    </row>
    <row r="207" spans="1:25" ht="21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11" t="s">
        <v>34</v>
      </c>
    </row>
    <row r="208" spans="1:25" ht="21" customHeight="1">
      <c r="B208" s="139" t="s">
        <v>135</v>
      </c>
      <c r="C208" s="140"/>
      <c r="D208" s="140"/>
      <c r="E208" s="140"/>
      <c r="F208" s="140"/>
      <c r="G208" s="140"/>
      <c r="H208" s="140"/>
      <c r="I208" s="141"/>
      <c r="J208" s="112" t="str">
        <f>O205</f>
        <v>제47기 3분기말(금분기)</v>
      </c>
      <c r="K208" s="112"/>
      <c r="L208" s="112"/>
      <c r="M208" s="112"/>
      <c r="N208" s="112"/>
      <c r="O208" s="112"/>
      <c r="P208" s="112"/>
      <c r="Q208" s="112" t="str">
        <f>O206</f>
        <v>제46기 1분기말(전년동기)</v>
      </c>
      <c r="R208" s="112"/>
      <c r="S208" s="112"/>
      <c r="T208" s="112"/>
      <c r="U208" s="112"/>
      <c r="V208" s="112"/>
      <c r="W208" s="112"/>
    </row>
    <row r="209" spans="1:25" ht="21" customHeight="1">
      <c r="B209" s="251" t="s">
        <v>352</v>
      </c>
      <c r="C209" s="252"/>
      <c r="D209" s="252"/>
      <c r="E209" s="252"/>
      <c r="F209" s="252"/>
      <c r="G209" s="252"/>
      <c r="H209" s="252"/>
      <c r="I209" s="253"/>
      <c r="J209" s="254">
        <f>-1.87/H129*100</f>
        <v>-0.63999452411102364</v>
      </c>
      <c r="K209" s="254"/>
      <c r="L209" s="254"/>
      <c r="M209" s="254"/>
      <c r="N209" s="254"/>
      <c r="O209" s="254"/>
      <c r="P209" s="254"/>
      <c r="Q209" s="112">
        <v>-0.37</v>
      </c>
      <c r="R209" s="112"/>
      <c r="S209" s="112"/>
      <c r="T209" s="112"/>
      <c r="U209" s="112"/>
      <c r="V209" s="112"/>
      <c r="W209" s="112"/>
    </row>
    <row r="210" spans="1:25" ht="21" customHeight="1">
      <c r="B210" s="251" t="s">
        <v>353</v>
      </c>
      <c r="C210" s="252"/>
      <c r="D210" s="252"/>
      <c r="E210" s="252"/>
      <c r="F210" s="252"/>
      <c r="G210" s="252"/>
      <c r="H210" s="252"/>
      <c r="I210" s="253"/>
      <c r="J210" s="254">
        <f>2.05/H129*100</f>
        <v>0.70159827509497241</v>
      </c>
      <c r="K210" s="254"/>
      <c r="L210" s="254"/>
      <c r="M210" s="254"/>
      <c r="N210" s="254"/>
      <c r="O210" s="254"/>
      <c r="P210" s="254"/>
      <c r="Q210" s="112">
        <v>0.7</v>
      </c>
      <c r="R210" s="112"/>
      <c r="S210" s="112"/>
      <c r="T210" s="112"/>
      <c r="U210" s="112"/>
      <c r="V210" s="112"/>
      <c r="W210" s="112"/>
    </row>
    <row r="211" spans="1:25" ht="21" customHeight="1">
      <c r="B211" s="251" t="s">
        <v>354</v>
      </c>
      <c r="C211" s="252"/>
      <c r="D211" s="252"/>
      <c r="E211" s="252"/>
      <c r="F211" s="252"/>
      <c r="G211" s="252"/>
      <c r="H211" s="252"/>
      <c r="I211" s="253"/>
      <c r="J211" s="254">
        <f>2.61/1.86*100</f>
        <v>140.32258064516128</v>
      </c>
      <c r="K211" s="254"/>
      <c r="L211" s="254"/>
      <c r="M211" s="254"/>
      <c r="N211" s="254"/>
      <c r="O211" s="254"/>
      <c r="P211" s="254"/>
      <c r="Q211" s="112">
        <v>512.5</v>
      </c>
      <c r="R211" s="112"/>
      <c r="S211" s="112"/>
      <c r="T211" s="112"/>
      <c r="U211" s="112"/>
      <c r="V211" s="112"/>
      <c r="W211" s="112"/>
    </row>
    <row r="212" spans="1:25" ht="21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5" ht="21" customHeight="1">
      <c r="A213" s="54" t="s">
        <v>476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Y213" s="1" t="s">
        <v>417</v>
      </c>
    </row>
    <row r="214" spans="1:25" ht="21" customHeight="1">
      <c r="B214" s="2" t="s">
        <v>308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5" ht="21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 t="str">
        <f>O205</f>
        <v>제47기 3분기말(금분기)</v>
      </c>
      <c r="P215" s="2"/>
      <c r="Q215" s="2"/>
      <c r="R215" s="2"/>
      <c r="S215" s="2"/>
      <c r="T215" s="2"/>
      <c r="U215" s="2" t="str">
        <f>U205</f>
        <v>:2016년09월말</v>
      </c>
      <c r="V215" s="2"/>
      <c r="W215" s="11"/>
    </row>
    <row r="216" spans="1:25" ht="21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 t="str">
        <f>O206</f>
        <v>제46기 1분기말(전년동기)</v>
      </c>
      <c r="P216" s="2"/>
      <c r="Q216" s="2"/>
      <c r="R216" s="2"/>
      <c r="S216" s="2"/>
      <c r="T216" s="2"/>
      <c r="U216" s="2" t="str">
        <f>U206</f>
        <v>:2015년09월말</v>
      </c>
      <c r="V216" s="2"/>
      <c r="W216" s="11"/>
    </row>
    <row r="217" spans="1:25" ht="21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11" t="s">
        <v>34</v>
      </c>
    </row>
    <row r="218" spans="1:25" ht="21" customHeight="1">
      <c r="B218" s="139" t="s">
        <v>135</v>
      </c>
      <c r="C218" s="140"/>
      <c r="D218" s="140"/>
      <c r="E218" s="140"/>
      <c r="F218" s="140"/>
      <c r="G218" s="140"/>
      <c r="H218" s="140"/>
      <c r="I218" s="141"/>
      <c r="J218" s="112" t="str">
        <f>O215</f>
        <v>제47기 3분기말(금분기)</v>
      </c>
      <c r="K218" s="112"/>
      <c r="L218" s="112"/>
      <c r="M218" s="112"/>
      <c r="N218" s="112"/>
      <c r="O218" s="112"/>
      <c r="P218" s="112"/>
      <c r="Q218" s="112" t="str">
        <f>O216</f>
        <v>제46기 1분기말(전년동기)</v>
      </c>
      <c r="R218" s="112"/>
      <c r="S218" s="112"/>
      <c r="T218" s="112"/>
      <c r="U218" s="112"/>
      <c r="V218" s="112"/>
      <c r="W218" s="112"/>
    </row>
    <row r="219" spans="1:25" ht="21" customHeight="1">
      <c r="B219" s="251" t="s">
        <v>355</v>
      </c>
      <c r="C219" s="252"/>
      <c r="D219" s="252"/>
      <c r="E219" s="252"/>
      <c r="F219" s="252"/>
      <c r="G219" s="252"/>
      <c r="H219" s="252"/>
      <c r="I219" s="253"/>
      <c r="J219" s="170">
        <v>102.25</v>
      </c>
      <c r="K219" s="170"/>
      <c r="L219" s="170"/>
      <c r="M219" s="170"/>
      <c r="N219" s="170"/>
      <c r="O219" s="170"/>
      <c r="P219" s="170"/>
      <c r="Q219" s="170">
        <v>103.77</v>
      </c>
      <c r="R219" s="170"/>
      <c r="S219" s="170"/>
      <c r="T219" s="170"/>
      <c r="U219" s="170"/>
      <c r="V219" s="170"/>
      <c r="W219" s="170"/>
    </row>
    <row r="220" spans="1:25" ht="21" customHeight="1">
      <c r="B220" s="251" t="s">
        <v>356</v>
      </c>
      <c r="C220" s="252"/>
      <c r="D220" s="252"/>
      <c r="E220" s="252"/>
      <c r="F220" s="252"/>
      <c r="G220" s="252"/>
      <c r="H220" s="252"/>
      <c r="I220" s="253"/>
      <c r="J220" s="170">
        <v>18.149999999999999</v>
      </c>
      <c r="K220" s="170"/>
      <c r="L220" s="170"/>
      <c r="M220" s="170"/>
      <c r="N220" s="170"/>
      <c r="O220" s="170"/>
      <c r="P220" s="170"/>
      <c r="Q220" s="170">
        <v>39.06</v>
      </c>
      <c r="R220" s="170"/>
      <c r="S220" s="170"/>
      <c r="T220" s="170"/>
      <c r="U220" s="170"/>
      <c r="V220" s="170"/>
      <c r="W220" s="170"/>
    </row>
    <row r="221" spans="1:25" ht="21" customHeight="1">
      <c r="B221" s="251" t="s">
        <v>357</v>
      </c>
      <c r="C221" s="252"/>
      <c r="D221" s="252"/>
      <c r="E221" s="252"/>
      <c r="F221" s="252"/>
      <c r="G221" s="252"/>
      <c r="H221" s="252"/>
      <c r="I221" s="253"/>
      <c r="J221" s="170">
        <v>130.5</v>
      </c>
      <c r="K221" s="170"/>
      <c r="L221" s="170"/>
      <c r="M221" s="170"/>
      <c r="N221" s="170"/>
      <c r="O221" s="170"/>
      <c r="P221" s="170"/>
      <c r="Q221" s="170">
        <v>126.7</v>
      </c>
      <c r="R221" s="170"/>
      <c r="S221" s="170"/>
      <c r="T221" s="170"/>
      <c r="U221" s="170"/>
      <c r="V221" s="170"/>
      <c r="W221" s="170"/>
    </row>
    <row r="222" spans="1:25" ht="21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5" ht="21" customHeight="1">
      <c r="A223" s="54" t="s">
        <v>477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Y223" s="1" t="s">
        <v>416</v>
      </c>
    </row>
    <row r="224" spans="1:25" ht="21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5" ht="21" customHeight="1">
      <c r="B225" s="2" t="s">
        <v>308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5" ht="21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 t="str">
        <f>O114</f>
        <v>제47기 3분기말(금분기)</v>
      </c>
      <c r="P226" s="2"/>
      <c r="Q226" s="2"/>
      <c r="R226" s="2"/>
      <c r="S226" s="2"/>
      <c r="T226" s="2"/>
      <c r="U226" s="110" t="str">
        <f>U114</f>
        <v>:16.01.01~16.09.30</v>
      </c>
      <c r="V226" s="2"/>
      <c r="W226" s="11"/>
    </row>
    <row r="227" spans="1:25" ht="21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 t="str">
        <f>O115</f>
        <v>제46기 1분기말(전년동기)</v>
      </c>
      <c r="P227" s="2"/>
      <c r="Q227" s="2"/>
      <c r="R227" s="2"/>
      <c r="S227" s="2"/>
      <c r="T227" s="2"/>
      <c r="U227" s="110" t="str">
        <f>U115</f>
        <v>:15.01.01~15.09.30</v>
      </c>
      <c r="V227" s="2"/>
      <c r="W227" s="11"/>
    </row>
    <row r="228" spans="1:25" ht="21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11" t="str">
        <f>O116</f>
        <v>(* 45기3분기,4분기,46기1분기)</v>
      </c>
      <c r="P228" s="2"/>
      <c r="Q228" s="2"/>
      <c r="R228" s="2"/>
      <c r="S228" s="2"/>
      <c r="T228" s="2"/>
      <c r="U228" s="2"/>
      <c r="V228" s="2"/>
      <c r="W228" s="11" t="s">
        <v>34</v>
      </c>
    </row>
    <row r="229" spans="1:25" ht="21" customHeight="1">
      <c r="B229" s="139" t="s">
        <v>135</v>
      </c>
      <c r="C229" s="140"/>
      <c r="D229" s="140"/>
      <c r="E229" s="140"/>
      <c r="F229" s="140"/>
      <c r="G229" s="140"/>
      <c r="H229" s="140"/>
      <c r="I229" s="141"/>
      <c r="J229" s="112" t="str">
        <f>O226</f>
        <v>제47기 3분기말(금분기)</v>
      </c>
      <c r="K229" s="112"/>
      <c r="L229" s="112"/>
      <c r="M229" s="112"/>
      <c r="N229" s="112"/>
      <c r="O229" s="112"/>
      <c r="P229" s="112"/>
      <c r="Q229" s="112" t="str">
        <f>O227</f>
        <v>제46기 1분기말(전년동기)</v>
      </c>
      <c r="R229" s="112"/>
      <c r="S229" s="112"/>
      <c r="T229" s="112"/>
      <c r="U229" s="112"/>
      <c r="V229" s="112"/>
      <c r="W229" s="112"/>
    </row>
    <row r="230" spans="1:25" ht="21" customHeight="1">
      <c r="B230" s="112" t="s">
        <v>198</v>
      </c>
      <c r="C230" s="112"/>
      <c r="D230" s="112"/>
      <c r="E230" s="139" t="s">
        <v>197</v>
      </c>
      <c r="F230" s="140"/>
      <c r="G230" s="140"/>
      <c r="H230" s="140"/>
      <c r="I230" s="140"/>
      <c r="J230" s="250">
        <f>-3.31/6</f>
        <v>-0.55166666666666664</v>
      </c>
      <c r="K230" s="250"/>
      <c r="L230" s="250" t="e">
        <f>#REF!/SUM(#REF!,#REF!,#REF!)</f>
        <v>#REF!</v>
      </c>
      <c r="M230" s="250"/>
      <c r="N230" s="250"/>
      <c r="O230" s="250" t="e">
        <f>#REF!/6</f>
        <v>#REF!</v>
      </c>
      <c r="P230" s="250"/>
      <c r="Q230" s="250">
        <f>-3.6/6</f>
        <v>-0.6</v>
      </c>
      <c r="R230" s="250"/>
      <c r="S230" s="250" t="e">
        <f>#REF!/SUM(#REF!,#REF!,#REF!)</f>
        <v>#REF!</v>
      </c>
      <c r="T230" s="250"/>
      <c r="U230" s="250"/>
      <c r="V230" s="250" t="e">
        <f>#REF!/6</f>
        <v>#REF!</v>
      </c>
      <c r="W230" s="250"/>
    </row>
    <row r="231" spans="1:25" ht="21" customHeight="1">
      <c r="B231" s="112"/>
      <c r="C231" s="112"/>
      <c r="D231" s="112"/>
      <c r="E231" s="139" t="s">
        <v>220</v>
      </c>
      <c r="F231" s="140"/>
      <c r="G231" s="140"/>
      <c r="H231" s="140"/>
      <c r="I231" s="140"/>
      <c r="J231" s="249">
        <f>J233/6</f>
        <v>16.833333333333332</v>
      </c>
      <c r="K231" s="249"/>
      <c r="L231" s="249" t="e">
        <f>L233/SUM(#REF!,#REF!,#REF!)</f>
        <v>#REF!</v>
      </c>
      <c r="M231" s="249"/>
      <c r="N231" s="249"/>
      <c r="O231" s="249">
        <f>O233/6</f>
        <v>8.0966666666666658</v>
      </c>
      <c r="P231" s="249"/>
      <c r="Q231" s="249">
        <v>21.04</v>
      </c>
      <c r="R231" s="249"/>
      <c r="S231" s="249" t="e">
        <f>S233/SUM(#REF!,#REF!,#REF!)</f>
        <v>#REF!</v>
      </c>
      <c r="T231" s="249"/>
      <c r="U231" s="249"/>
      <c r="V231" s="249">
        <f>V233/6</f>
        <v>0</v>
      </c>
      <c r="W231" s="249"/>
    </row>
    <row r="232" spans="1:25" ht="21" customHeight="1">
      <c r="B232" s="112"/>
      <c r="C232" s="112"/>
      <c r="D232" s="112"/>
      <c r="E232" s="139" t="s">
        <v>219</v>
      </c>
      <c r="F232" s="140"/>
      <c r="G232" s="140"/>
      <c r="H232" s="140"/>
      <c r="I232" s="140"/>
      <c r="J232" s="249">
        <f>J234/6</f>
        <v>5.2816666666666672</v>
      </c>
      <c r="K232" s="249"/>
      <c r="L232" s="249" t="e">
        <f>L234/SUM(#REF!,#REF!,#REF!)</f>
        <v>#REF!</v>
      </c>
      <c r="M232" s="249"/>
      <c r="N232" s="249"/>
      <c r="O232" s="249">
        <f>O234/6</f>
        <v>6.2399999999999993</v>
      </c>
      <c r="P232" s="249"/>
      <c r="Q232" s="249">
        <v>5.32</v>
      </c>
      <c r="R232" s="249"/>
      <c r="S232" s="249" t="e">
        <f>S234/SUM(#REF!,#REF!,#REF!)</f>
        <v>#REF!</v>
      </c>
      <c r="T232" s="249"/>
      <c r="U232" s="249"/>
      <c r="V232" s="249">
        <f>V234/6</f>
        <v>0</v>
      </c>
      <c r="W232" s="249"/>
    </row>
    <row r="233" spans="1:25" ht="21" customHeight="1">
      <c r="B233" s="112" t="s">
        <v>121</v>
      </c>
      <c r="C233" s="112"/>
      <c r="D233" s="112"/>
      <c r="E233" s="139" t="s">
        <v>221</v>
      </c>
      <c r="F233" s="140"/>
      <c r="G233" s="140"/>
      <c r="H233" s="140"/>
      <c r="I233" s="140"/>
      <c r="J233" s="249">
        <v>101</v>
      </c>
      <c r="K233" s="249"/>
      <c r="L233" s="249">
        <v>53.5</v>
      </c>
      <c r="M233" s="249"/>
      <c r="N233" s="249"/>
      <c r="O233" s="249">
        <v>48.58</v>
      </c>
      <c r="P233" s="249"/>
      <c r="Q233" s="249">
        <v>126.23</v>
      </c>
      <c r="R233" s="249"/>
      <c r="S233" s="249"/>
      <c r="T233" s="249"/>
      <c r="U233" s="249"/>
      <c r="V233" s="249"/>
      <c r="W233" s="249"/>
    </row>
    <row r="234" spans="1:25" ht="21" customHeight="1">
      <c r="B234" s="112"/>
      <c r="C234" s="112"/>
      <c r="D234" s="112"/>
      <c r="E234" s="139" t="s">
        <v>219</v>
      </c>
      <c r="F234" s="140"/>
      <c r="G234" s="140"/>
      <c r="H234" s="140"/>
      <c r="I234" s="140"/>
      <c r="J234" s="249">
        <v>31.69</v>
      </c>
      <c r="K234" s="249"/>
      <c r="L234" s="249">
        <v>41.6</v>
      </c>
      <c r="M234" s="249"/>
      <c r="N234" s="249"/>
      <c r="O234" s="249">
        <v>37.44</v>
      </c>
      <c r="P234" s="249"/>
      <c r="Q234" s="249">
        <v>31.89</v>
      </c>
      <c r="R234" s="249"/>
      <c r="S234" s="249"/>
      <c r="T234" s="249"/>
      <c r="U234" s="249"/>
      <c r="V234" s="249"/>
      <c r="W234" s="249"/>
    </row>
    <row r="235" spans="1:25" ht="21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5" ht="21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5" s="2" customFormat="1" ht="21" customHeight="1">
      <c r="A237" s="49" t="s">
        <v>447</v>
      </c>
      <c r="W237" s="11"/>
      <c r="Y237" s="1"/>
    </row>
    <row r="238" spans="1:25" s="2" customFormat="1" ht="21" customHeight="1">
      <c r="A238" s="8"/>
      <c r="W238" s="11"/>
      <c r="Y238" s="1"/>
    </row>
    <row r="239" spans="1:25" s="2" customFormat="1" ht="21" customHeight="1">
      <c r="A239" s="62" t="s">
        <v>478</v>
      </c>
      <c r="W239" s="11"/>
      <c r="Y239" s="1" t="s">
        <v>417</v>
      </c>
    </row>
    <row r="240" spans="1:25" s="2" customFormat="1" ht="21" customHeight="1">
      <c r="A240" s="39"/>
      <c r="B240" s="2" t="s">
        <v>308</v>
      </c>
      <c r="W240" s="11"/>
      <c r="Y240" s="1"/>
    </row>
    <row r="241" spans="1:25" s="2" customFormat="1" ht="21" customHeight="1">
      <c r="A241" s="39"/>
      <c r="B241" s="66" t="s">
        <v>498</v>
      </c>
      <c r="C241" s="66"/>
      <c r="D241" s="66"/>
      <c r="E241" s="66"/>
      <c r="F241" s="66"/>
      <c r="G241" s="66"/>
      <c r="H241" s="66"/>
      <c r="W241" s="11"/>
      <c r="Y241" s="1"/>
    </row>
    <row r="242" spans="1:25" s="2" customFormat="1" ht="21" customHeight="1">
      <c r="A242" s="39"/>
      <c r="O242" s="2" t="str">
        <f>O226</f>
        <v>제47기 3분기말(금분기)</v>
      </c>
      <c r="U242" s="2" t="str">
        <f>U195</f>
        <v>:2016년09월말</v>
      </c>
      <c r="W242" s="11"/>
      <c r="Y242" s="1"/>
    </row>
    <row r="243" spans="1:25" s="2" customFormat="1" ht="21" customHeight="1">
      <c r="A243" s="39"/>
      <c r="O243" s="2" t="str">
        <f>O227</f>
        <v>제46기 1분기말(전년동기)</v>
      </c>
      <c r="U243" s="2" t="str">
        <f>U196</f>
        <v>:2015년09월말</v>
      </c>
      <c r="W243" s="11"/>
      <c r="Y243" s="1"/>
    </row>
    <row r="244" spans="1:25" s="2" customFormat="1" ht="21" customHeight="1">
      <c r="A244" s="8"/>
      <c r="W244" s="11" t="s">
        <v>34</v>
      </c>
      <c r="Y244" s="1"/>
    </row>
    <row r="245" spans="1:25" s="2" customFormat="1" ht="21" customHeight="1">
      <c r="A245" s="1"/>
      <c r="B245" s="119" t="s">
        <v>19</v>
      </c>
      <c r="C245" s="125"/>
      <c r="D245" s="125"/>
      <c r="E245" s="125"/>
      <c r="F245" s="125"/>
      <c r="G245" s="120"/>
      <c r="H245" s="139" t="str">
        <f>O242</f>
        <v>제47기 3분기말(금분기)</v>
      </c>
      <c r="I245" s="140"/>
      <c r="J245" s="140"/>
      <c r="K245" s="140"/>
      <c r="L245" s="140"/>
      <c r="M245" s="140"/>
      <c r="N245" s="140"/>
      <c r="O245" s="141"/>
      <c r="P245" s="139" t="str">
        <f>O243</f>
        <v>제46기 1분기말(전년동기)</v>
      </c>
      <c r="Q245" s="140"/>
      <c r="R245" s="140"/>
      <c r="S245" s="140"/>
      <c r="T245" s="140"/>
      <c r="U245" s="140"/>
      <c r="V245" s="140"/>
      <c r="W245" s="141"/>
      <c r="Y245" s="1"/>
    </row>
    <row r="246" spans="1:25" s="2" customFormat="1" ht="21" customHeight="1">
      <c r="A246" s="1"/>
      <c r="B246" s="121"/>
      <c r="C246" s="126"/>
      <c r="D246" s="126"/>
      <c r="E246" s="126"/>
      <c r="F246" s="126"/>
      <c r="G246" s="122"/>
      <c r="H246" s="115" t="s">
        <v>81</v>
      </c>
      <c r="I246" s="115"/>
      <c r="J246" s="115"/>
      <c r="K246" s="115"/>
      <c r="L246" s="115" t="s">
        <v>38</v>
      </c>
      <c r="M246" s="115"/>
      <c r="N246" s="115"/>
      <c r="O246" s="115"/>
      <c r="P246" s="115" t="s">
        <v>81</v>
      </c>
      <c r="Q246" s="115"/>
      <c r="R246" s="115"/>
      <c r="S246" s="115"/>
      <c r="T246" s="115" t="s">
        <v>38</v>
      </c>
      <c r="U246" s="115"/>
      <c r="V246" s="115"/>
      <c r="W246" s="115"/>
      <c r="Y246" s="1"/>
    </row>
    <row r="247" spans="1:25" s="2" customFormat="1" ht="21" customHeight="1">
      <c r="B247" s="114" t="s">
        <v>209</v>
      </c>
      <c r="C247" s="112" t="s">
        <v>58</v>
      </c>
      <c r="D247" s="112"/>
      <c r="E247" s="112"/>
      <c r="F247" s="112"/>
      <c r="G247" s="112"/>
      <c r="H247" s="239">
        <v>12.27</v>
      </c>
      <c r="I247" s="239"/>
      <c r="J247" s="239"/>
      <c r="K247" s="86"/>
      <c r="L247" s="239">
        <f>H247/H$252*100</f>
        <v>4.28886014890419</v>
      </c>
      <c r="M247" s="239"/>
      <c r="N247" s="239"/>
      <c r="O247" s="86"/>
      <c r="P247" s="239">
        <v>68.28</v>
      </c>
      <c r="Q247" s="239"/>
      <c r="R247" s="239"/>
      <c r="S247" s="86"/>
      <c r="T247" s="237">
        <f>P247/P$252*100</f>
        <v>19.885254972769896</v>
      </c>
      <c r="U247" s="239"/>
      <c r="V247" s="239"/>
      <c r="W247" s="86"/>
      <c r="Y247" s="1"/>
    </row>
    <row r="248" spans="1:25" s="2" customFormat="1" ht="21" customHeight="1">
      <c r="B248" s="247"/>
      <c r="C248" s="112" t="s">
        <v>60</v>
      </c>
      <c r="D248" s="112"/>
      <c r="E248" s="112"/>
      <c r="F248" s="112"/>
      <c r="G248" s="112"/>
      <c r="H248" s="239">
        <v>0</v>
      </c>
      <c r="I248" s="239"/>
      <c r="J248" s="239"/>
      <c r="K248" s="86"/>
      <c r="L248" s="239">
        <f>H248/H$252*100</f>
        <v>0</v>
      </c>
      <c r="M248" s="239"/>
      <c r="N248" s="239"/>
      <c r="O248" s="86"/>
      <c r="P248" s="239">
        <v>0</v>
      </c>
      <c r="Q248" s="239"/>
      <c r="R248" s="239"/>
      <c r="S248" s="86"/>
      <c r="T248" s="237">
        <f>P248/P$252*100</f>
        <v>0</v>
      </c>
      <c r="U248" s="239"/>
      <c r="V248" s="239"/>
      <c r="W248" s="86"/>
      <c r="Y248" s="1"/>
    </row>
    <row r="249" spans="1:25" s="2" customFormat="1" ht="21" customHeight="1">
      <c r="B249" s="247"/>
      <c r="C249" s="226" t="s">
        <v>222</v>
      </c>
      <c r="D249" s="112"/>
      <c r="E249" s="112"/>
      <c r="F249" s="112"/>
      <c r="G249" s="112"/>
      <c r="H249" s="239">
        <v>31.15</v>
      </c>
      <c r="I249" s="239"/>
      <c r="J249" s="239"/>
      <c r="K249" s="86"/>
      <c r="L249" s="239">
        <f>H249/H$252*100</f>
        <v>10.888182040616586</v>
      </c>
      <c r="M249" s="239"/>
      <c r="N249" s="239"/>
      <c r="O249" s="86"/>
      <c r="P249" s="239">
        <v>31.34</v>
      </c>
      <c r="Q249" s="239"/>
      <c r="R249" s="239"/>
      <c r="S249" s="86"/>
      <c r="T249" s="237">
        <f>P249/P$252*100</f>
        <v>9.1271805923639224</v>
      </c>
      <c r="U249" s="239"/>
      <c r="V249" s="239"/>
      <c r="W249" s="86"/>
      <c r="Y249" s="1"/>
    </row>
    <row r="250" spans="1:25" s="2" customFormat="1" ht="21" customHeight="1">
      <c r="B250" s="247"/>
      <c r="C250" s="112" t="s">
        <v>212</v>
      </c>
      <c r="D250" s="112"/>
      <c r="E250" s="112"/>
      <c r="F250" s="112"/>
      <c r="G250" s="112"/>
      <c r="H250" s="239">
        <v>52.17</v>
      </c>
      <c r="I250" s="239"/>
      <c r="J250" s="239"/>
      <c r="K250" s="86"/>
      <c r="L250" s="239">
        <f>H250/H$252*100</f>
        <v>18.235520290817572</v>
      </c>
      <c r="M250" s="239"/>
      <c r="N250" s="239"/>
      <c r="O250" s="86"/>
      <c r="P250" s="239">
        <v>52.92</v>
      </c>
      <c r="Q250" s="239"/>
      <c r="R250" s="239"/>
      <c r="S250" s="86"/>
      <c r="T250" s="237">
        <f>P250/P$252*100</f>
        <v>15.411946296997408</v>
      </c>
      <c r="U250" s="239"/>
      <c r="V250" s="239"/>
      <c r="W250" s="86"/>
      <c r="Y250" s="1"/>
    </row>
    <row r="251" spans="1:25" s="2" customFormat="1" ht="21" customHeight="1">
      <c r="B251" s="247"/>
      <c r="C251" s="112" t="s">
        <v>61</v>
      </c>
      <c r="D251" s="112"/>
      <c r="E251" s="112"/>
      <c r="F251" s="112"/>
      <c r="G251" s="112"/>
      <c r="H251" s="239">
        <v>190.5</v>
      </c>
      <c r="I251" s="239"/>
      <c r="J251" s="239"/>
      <c r="K251" s="86"/>
      <c r="L251" s="239">
        <f>H251/H$252*100</f>
        <v>66.587437519661634</v>
      </c>
      <c r="M251" s="239"/>
      <c r="N251" s="239"/>
      <c r="O251" s="86"/>
      <c r="P251" s="239">
        <v>190.83</v>
      </c>
      <c r="Q251" s="239"/>
      <c r="R251" s="239"/>
      <c r="S251" s="86"/>
      <c r="T251" s="237">
        <f>P251/P$252*100</f>
        <v>55.575618137868773</v>
      </c>
      <c r="U251" s="239"/>
      <c r="V251" s="239"/>
      <c r="W251" s="86"/>
      <c r="Y251" s="1"/>
    </row>
    <row r="252" spans="1:25" ht="21" customHeight="1">
      <c r="A252" s="2"/>
      <c r="B252" s="246" t="s">
        <v>59</v>
      </c>
      <c r="C252" s="246"/>
      <c r="D252" s="246"/>
      <c r="E252" s="246"/>
      <c r="F252" s="246"/>
      <c r="G252" s="246"/>
      <c r="H252" s="239">
        <f>SUM(H247:H251)</f>
        <v>286.09000000000003</v>
      </c>
      <c r="I252" s="239"/>
      <c r="J252" s="239"/>
      <c r="K252" s="86"/>
      <c r="L252" s="239">
        <f>SUM(L247:N251)</f>
        <v>99.999999999999986</v>
      </c>
      <c r="M252" s="239"/>
      <c r="N252" s="239"/>
      <c r="O252" s="86"/>
      <c r="P252" s="239">
        <f>SUM(P247:R251)</f>
        <v>343.37</v>
      </c>
      <c r="Q252" s="239"/>
      <c r="R252" s="239"/>
      <c r="S252" s="86"/>
      <c r="T252" s="237">
        <f>SUM(T247:V251)</f>
        <v>100</v>
      </c>
      <c r="U252" s="239"/>
      <c r="V252" s="239"/>
      <c r="W252" s="86"/>
    </row>
    <row r="253" spans="1:25" ht="21" customHeight="1">
      <c r="A253" s="2"/>
      <c r="B253" s="114" t="s">
        <v>210</v>
      </c>
      <c r="C253" s="112" t="s">
        <v>499</v>
      </c>
      <c r="D253" s="112"/>
      <c r="E253" s="112"/>
      <c r="F253" s="112"/>
      <c r="G253" s="112"/>
      <c r="H253" s="239">
        <v>97.51</v>
      </c>
      <c r="I253" s="239"/>
      <c r="J253" s="239"/>
      <c r="K253" s="86"/>
      <c r="L253" s="239">
        <f>H253/H$263*100</f>
        <v>34.083679960851477</v>
      </c>
      <c r="M253" s="239"/>
      <c r="N253" s="239"/>
      <c r="O253" s="86"/>
      <c r="P253" s="239">
        <v>144.30000000000001</v>
      </c>
      <c r="Q253" s="239"/>
      <c r="R253" s="239"/>
      <c r="S253" s="86"/>
      <c r="T253" s="237">
        <f>P253/P$263*100</f>
        <v>42.024638145440782</v>
      </c>
      <c r="U253" s="239"/>
      <c r="V253" s="239"/>
      <c r="W253" s="86"/>
    </row>
    <row r="254" spans="1:25" ht="21" customHeight="1">
      <c r="A254" s="2"/>
      <c r="B254" s="247"/>
      <c r="C254" s="226" t="s">
        <v>500</v>
      </c>
      <c r="D254" s="112"/>
      <c r="E254" s="112"/>
      <c r="F254" s="112"/>
      <c r="G254" s="112"/>
      <c r="H254" s="239">
        <v>0</v>
      </c>
      <c r="I254" s="239"/>
      <c r="J254" s="239"/>
      <c r="K254" s="86"/>
      <c r="L254" s="239">
        <f>H254/H$263*100</f>
        <v>0</v>
      </c>
      <c r="M254" s="239"/>
      <c r="N254" s="239"/>
      <c r="O254" s="86"/>
      <c r="P254" s="239">
        <v>0</v>
      </c>
      <c r="Q254" s="239"/>
      <c r="R254" s="239"/>
      <c r="S254" s="86"/>
      <c r="T254" s="237">
        <f>P254/P$263*100</f>
        <v>0</v>
      </c>
      <c r="U254" s="239"/>
      <c r="V254" s="239"/>
      <c r="W254" s="86"/>
    </row>
    <row r="255" spans="1:25" ht="21" customHeight="1">
      <c r="A255" s="2"/>
      <c r="B255" s="247"/>
      <c r="C255" s="112" t="s">
        <v>501</v>
      </c>
      <c r="D255" s="112"/>
      <c r="E255" s="112"/>
      <c r="F255" s="112"/>
      <c r="G255" s="112"/>
      <c r="H255" s="239">
        <v>9.32</v>
      </c>
      <c r="I255" s="239"/>
      <c r="J255" s="239"/>
      <c r="K255" s="86"/>
      <c r="L255" s="239">
        <f>H255/H$263*100</f>
        <v>3.2577161033241286</v>
      </c>
      <c r="M255" s="239"/>
      <c r="N255" s="239"/>
      <c r="O255" s="86"/>
      <c r="P255" s="239">
        <v>13.71</v>
      </c>
      <c r="Q255" s="239"/>
      <c r="R255" s="239"/>
      <c r="S255" s="86"/>
      <c r="T255" s="237">
        <f>P255/P$263*100</f>
        <v>3.9927774703672423</v>
      </c>
      <c r="U255" s="239"/>
      <c r="V255" s="239"/>
      <c r="W255" s="86"/>
    </row>
    <row r="256" spans="1:25" ht="21" customHeight="1">
      <c r="A256" s="2"/>
      <c r="B256" s="247"/>
      <c r="C256" s="246" t="s">
        <v>358</v>
      </c>
      <c r="D256" s="246"/>
      <c r="E256" s="246"/>
      <c r="F256" s="246"/>
      <c r="G256" s="246"/>
      <c r="H256" s="239">
        <f>SUM(H253:J255)</f>
        <v>106.83000000000001</v>
      </c>
      <c r="I256" s="239"/>
      <c r="J256" s="239"/>
      <c r="K256" s="86"/>
      <c r="L256" s="239">
        <f>SUM(L253:N255)</f>
        <v>37.341396064175605</v>
      </c>
      <c r="M256" s="239"/>
      <c r="N256" s="239"/>
      <c r="O256" s="86"/>
      <c r="P256" s="239">
        <f>SUM(P253:R255)</f>
        <v>158.01000000000002</v>
      </c>
      <c r="Q256" s="239"/>
      <c r="R256" s="239"/>
      <c r="S256" s="86"/>
      <c r="T256" s="237">
        <f>SUM(T253:V255)</f>
        <v>46.017415615808027</v>
      </c>
      <c r="U256" s="239"/>
      <c r="V256" s="239"/>
      <c r="W256" s="86"/>
    </row>
    <row r="257" spans="1:25" ht="21" customHeight="1">
      <c r="A257" s="2"/>
      <c r="B257" s="114" t="s">
        <v>211</v>
      </c>
      <c r="C257" s="112" t="s">
        <v>28</v>
      </c>
      <c r="D257" s="112"/>
      <c r="E257" s="112"/>
      <c r="F257" s="112"/>
      <c r="G257" s="112"/>
      <c r="H257" s="239">
        <v>120</v>
      </c>
      <c r="I257" s="239"/>
      <c r="J257" s="239"/>
      <c r="K257" s="86"/>
      <c r="L257" s="239">
        <f>H257/H$263*100</f>
        <v>41.944842532070325</v>
      </c>
      <c r="M257" s="239"/>
      <c r="N257" s="239"/>
      <c r="O257" s="86"/>
      <c r="P257" s="239">
        <v>120</v>
      </c>
      <c r="Q257" s="239"/>
      <c r="R257" s="239"/>
      <c r="S257" s="86"/>
      <c r="T257" s="237">
        <f>P257/P$263*100</f>
        <v>34.947724029472582</v>
      </c>
      <c r="U257" s="239"/>
      <c r="V257" s="239"/>
      <c r="W257" s="86"/>
    </row>
    <row r="258" spans="1:25" s="10" customFormat="1" ht="21" customHeight="1">
      <c r="A258" s="2"/>
      <c r="B258" s="247"/>
      <c r="C258" s="112" t="s">
        <v>62</v>
      </c>
      <c r="D258" s="112"/>
      <c r="E258" s="112"/>
      <c r="F258" s="112"/>
      <c r="G258" s="112"/>
      <c r="H258" s="239">
        <v>0.01</v>
      </c>
      <c r="I258" s="239"/>
      <c r="J258" s="239"/>
      <c r="K258" s="86"/>
      <c r="L258" s="239">
        <f>H258/H$263*100</f>
        <v>3.4954035443391937E-3</v>
      </c>
      <c r="M258" s="239"/>
      <c r="N258" s="239"/>
      <c r="O258" s="86"/>
      <c r="P258" s="239">
        <v>0.01</v>
      </c>
      <c r="Q258" s="239"/>
      <c r="R258" s="239"/>
      <c r="S258" s="86"/>
      <c r="T258" s="237">
        <f>P258/P$263*100</f>
        <v>2.9123103357893815E-3</v>
      </c>
      <c r="U258" s="239"/>
      <c r="V258" s="239"/>
      <c r="W258" s="86"/>
      <c r="Y258" s="1"/>
    </row>
    <row r="259" spans="1:25" ht="21" customHeight="1">
      <c r="A259" s="2"/>
      <c r="B259" s="247"/>
      <c r="C259" s="112" t="s">
        <v>213</v>
      </c>
      <c r="D259" s="112"/>
      <c r="E259" s="112"/>
      <c r="F259" s="112"/>
      <c r="G259" s="112"/>
      <c r="H259" s="239">
        <v>0</v>
      </c>
      <c r="I259" s="239"/>
      <c r="J259" s="239"/>
      <c r="K259" s="86"/>
      <c r="L259" s="239">
        <f>H259/H$263*100</f>
        <v>0</v>
      </c>
      <c r="M259" s="239"/>
      <c r="N259" s="239"/>
      <c r="O259" s="86"/>
      <c r="P259" s="239">
        <v>0</v>
      </c>
      <c r="Q259" s="239"/>
      <c r="R259" s="239"/>
      <c r="S259" s="86"/>
      <c r="T259" s="237">
        <f>P259/P$263*100</f>
        <v>0</v>
      </c>
      <c r="U259" s="239"/>
      <c r="V259" s="239"/>
      <c r="W259" s="86"/>
    </row>
    <row r="260" spans="1:25" s="2" customFormat="1" ht="21" customHeight="1">
      <c r="B260" s="247"/>
      <c r="C260" s="112" t="s">
        <v>188</v>
      </c>
      <c r="D260" s="112"/>
      <c r="E260" s="112"/>
      <c r="F260" s="112"/>
      <c r="G260" s="112"/>
      <c r="H260" s="239">
        <v>0</v>
      </c>
      <c r="I260" s="239"/>
      <c r="J260" s="239"/>
      <c r="K260" s="86"/>
      <c r="L260" s="239">
        <f>H260/H$263*100</f>
        <v>0</v>
      </c>
      <c r="M260" s="239"/>
      <c r="N260" s="239"/>
      <c r="O260" s="86"/>
      <c r="P260" s="239">
        <v>0</v>
      </c>
      <c r="Q260" s="239"/>
      <c r="R260" s="239"/>
      <c r="S260" s="86"/>
      <c r="T260" s="237">
        <f>P260/P$263*100</f>
        <v>0</v>
      </c>
      <c r="U260" s="239"/>
      <c r="V260" s="239"/>
      <c r="W260" s="86"/>
      <c r="Y260" s="1"/>
    </row>
    <row r="261" spans="1:25" s="2" customFormat="1" ht="21" customHeight="1">
      <c r="B261" s="247"/>
      <c r="C261" s="112" t="s">
        <v>214</v>
      </c>
      <c r="D261" s="112"/>
      <c r="E261" s="112"/>
      <c r="F261" s="112"/>
      <c r="G261" s="112"/>
      <c r="H261" s="239">
        <v>59.25</v>
      </c>
      <c r="I261" s="239"/>
      <c r="J261" s="239"/>
      <c r="K261" s="86"/>
      <c r="L261" s="239">
        <f>H261/H$263*100</f>
        <v>20.710266000209721</v>
      </c>
      <c r="M261" s="239"/>
      <c r="N261" s="239"/>
      <c r="O261" s="86"/>
      <c r="P261" s="239">
        <v>65.349999999999994</v>
      </c>
      <c r="Q261" s="239"/>
      <c r="R261" s="239"/>
      <c r="S261" s="86"/>
      <c r="T261" s="237">
        <f>P261/P$263*100</f>
        <v>19.031948044383608</v>
      </c>
      <c r="U261" s="239"/>
      <c r="V261" s="239"/>
      <c r="W261" s="86"/>
      <c r="Y261" s="1"/>
    </row>
    <row r="262" spans="1:25" s="2" customFormat="1" ht="21" customHeight="1">
      <c r="B262" s="248"/>
      <c r="C262" s="246" t="s">
        <v>50</v>
      </c>
      <c r="D262" s="246"/>
      <c r="E262" s="246"/>
      <c r="F262" s="246"/>
      <c r="G262" s="246"/>
      <c r="H262" s="239">
        <f>SUM(H257:J261)</f>
        <v>179.26</v>
      </c>
      <c r="I262" s="239"/>
      <c r="J262" s="239"/>
      <c r="K262" s="86"/>
      <c r="L262" s="239">
        <f>SUM(L257:N261)</f>
        <v>62.658603935824388</v>
      </c>
      <c r="M262" s="239"/>
      <c r="N262" s="239"/>
      <c r="O262" s="86"/>
      <c r="P262" s="239">
        <f>SUM(P257:R261)</f>
        <v>185.36</v>
      </c>
      <c r="Q262" s="239"/>
      <c r="R262" s="239"/>
      <c r="S262" s="86"/>
      <c r="T262" s="237">
        <f>SUM(T257:V261)</f>
        <v>53.982584384191981</v>
      </c>
      <c r="U262" s="239"/>
      <c r="V262" s="239"/>
      <c r="W262" s="86"/>
      <c r="Y262" s="1"/>
    </row>
    <row r="263" spans="1:25" s="2" customFormat="1" ht="21" customHeight="1">
      <c r="B263" s="246" t="s">
        <v>359</v>
      </c>
      <c r="C263" s="246"/>
      <c r="D263" s="246"/>
      <c r="E263" s="246"/>
      <c r="F263" s="246"/>
      <c r="G263" s="246"/>
      <c r="H263" s="239">
        <f>H256+H262</f>
        <v>286.09000000000003</v>
      </c>
      <c r="I263" s="239"/>
      <c r="J263" s="239"/>
      <c r="K263" s="86"/>
      <c r="L263" s="239">
        <f>L256+L262</f>
        <v>100</v>
      </c>
      <c r="M263" s="239"/>
      <c r="N263" s="239"/>
      <c r="O263" s="86"/>
      <c r="P263" s="239">
        <f>P256+P262</f>
        <v>343.37</v>
      </c>
      <c r="Q263" s="239"/>
      <c r="R263" s="239"/>
      <c r="S263" s="86"/>
      <c r="T263" s="237">
        <f>T256+T262</f>
        <v>100</v>
      </c>
      <c r="U263" s="239"/>
      <c r="V263" s="239"/>
      <c r="W263" s="86"/>
      <c r="Y263" s="1"/>
    </row>
    <row r="264" spans="1:25" s="2" customFormat="1" ht="21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Y264" s="1"/>
    </row>
    <row r="265" spans="1:25" s="2" customFormat="1" ht="21" customHeight="1">
      <c r="A265" s="54" t="s">
        <v>462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Y265" s="1" t="s">
        <v>417</v>
      </c>
    </row>
    <row r="266" spans="1:25" s="2" customFormat="1" ht="21" customHeight="1">
      <c r="A266" s="1"/>
      <c r="B266" s="10" t="s">
        <v>63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Y266" s="1"/>
    </row>
    <row r="267" spans="1:25" s="2" customFormat="1" ht="21" customHeight="1">
      <c r="A267" s="1"/>
      <c r="B267" s="2" t="s">
        <v>308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Y267" s="1"/>
    </row>
    <row r="268" spans="1:25" s="2" customFormat="1" ht="21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 t="str">
        <f>O242</f>
        <v>제47기 3분기말(금분기)</v>
      </c>
      <c r="U268" s="2" t="str">
        <f>U242</f>
        <v>:2016년09월말</v>
      </c>
      <c r="V268" s="1"/>
      <c r="W268" s="11"/>
      <c r="Y268" s="1"/>
    </row>
    <row r="269" spans="1:25" s="2" customFormat="1" ht="21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 t="str">
        <f>O243</f>
        <v>제46기 1분기말(전년동기)</v>
      </c>
      <c r="U269" s="2" t="str">
        <f>U243</f>
        <v>:2015년09월말</v>
      </c>
      <c r="V269" s="1"/>
      <c r="W269" s="11"/>
      <c r="Y269" s="1"/>
    </row>
    <row r="270" spans="1:25" s="2" customFormat="1" ht="21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1" t="s">
        <v>34</v>
      </c>
      <c r="Y270" s="1"/>
    </row>
    <row r="271" spans="1:25" s="2" customFormat="1" ht="21" customHeight="1">
      <c r="A271" s="1"/>
      <c r="B271" s="119" t="s">
        <v>19</v>
      </c>
      <c r="C271" s="125"/>
      <c r="D271" s="125"/>
      <c r="E271" s="125"/>
      <c r="F271" s="125"/>
      <c r="G271" s="120"/>
      <c r="H271" s="139" t="str">
        <f>O268</f>
        <v>제47기 3분기말(금분기)</v>
      </c>
      <c r="I271" s="140"/>
      <c r="J271" s="140"/>
      <c r="K271" s="140"/>
      <c r="L271" s="140"/>
      <c r="M271" s="140"/>
      <c r="N271" s="140"/>
      <c r="O271" s="141"/>
      <c r="P271" s="139" t="str">
        <f>O269</f>
        <v>제46기 1분기말(전년동기)</v>
      </c>
      <c r="Q271" s="140"/>
      <c r="R271" s="140"/>
      <c r="S271" s="140"/>
      <c r="T271" s="140"/>
      <c r="U271" s="140"/>
      <c r="V271" s="140"/>
      <c r="W271" s="141"/>
      <c r="Y271" s="1"/>
    </row>
    <row r="272" spans="1:25" s="2" customFormat="1" ht="21" customHeight="1">
      <c r="A272" s="10"/>
      <c r="B272" s="121"/>
      <c r="C272" s="126"/>
      <c r="D272" s="126"/>
      <c r="E272" s="126"/>
      <c r="F272" s="126"/>
      <c r="G272" s="122"/>
      <c r="H272" s="115" t="s">
        <v>81</v>
      </c>
      <c r="I272" s="115"/>
      <c r="J272" s="115"/>
      <c r="K272" s="115"/>
      <c r="L272" s="115" t="s">
        <v>38</v>
      </c>
      <c r="M272" s="115"/>
      <c r="N272" s="115"/>
      <c r="O272" s="115"/>
      <c r="P272" s="115" t="s">
        <v>81</v>
      </c>
      <c r="Q272" s="115"/>
      <c r="R272" s="115"/>
      <c r="S272" s="115"/>
      <c r="T272" s="115" t="s">
        <v>38</v>
      </c>
      <c r="U272" s="115"/>
      <c r="V272" s="115"/>
      <c r="W272" s="115"/>
      <c r="Y272" s="1"/>
    </row>
    <row r="273" spans="1:25" s="2" customFormat="1" ht="21" customHeight="1">
      <c r="A273" s="1"/>
      <c r="B273" s="112" t="s">
        <v>64</v>
      </c>
      <c r="C273" s="112"/>
      <c r="D273" s="112"/>
      <c r="E273" s="112"/>
      <c r="F273" s="112"/>
      <c r="G273" s="112"/>
      <c r="H273" s="237">
        <v>31</v>
      </c>
      <c r="I273" s="239"/>
      <c r="J273" s="239"/>
      <c r="K273" s="78"/>
      <c r="L273" s="237">
        <f>H273/H276*100</f>
        <v>97.822656989586619</v>
      </c>
      <c r="M273" s="239"/>
      <c r="N273" s="239"/>
      <c r="O273" s="78"/>
      <c r="P273" s="237">
        <v>31</v>
      </c>
      <c r="Q273" s="239"/>
      <c r="R273" s="239"/>
      <c r="S273" s="78"/>
      <c r="T273" s="237">
        <f>P273/P276*100</f>
        <v>97.209156475384134</v>
      </c>
      <c r="U273" s="239"/>
      <c r="V273" s="239"/>
      <c r="W273" s="78"/>
      <c r="Y273" s="1"/>
    </row>
    <row r="274" spans="1:25" s="2" customFormat="1" ht="21" customHeight="1">
      <c r="B274" s="112" t="s">
        <v>65</v>
      </c>
      <c r="C274" s="112"/>
      <c r="D274" s="112"/>
      <c r="E274" s="112"/>
      <c r="F274" s="112"/>
      <c r="G274" s="112"/>
      <c r="H274" s="237">
        <v>0.69</v>
      </c>
      <c r="I274" s="239"/>
      <c r="J274" s="239"/>
      <c r="K274" s="78"/>
      <c r="L274" s="237">
        <f>H274/H276*100</f>
        <v>2.1773430104133795</v>
      </c>
      <c r="M274" s="239"/>
      <c r="N274" s="239"/>
      <c r="O274" s="78"/>
      <c r="P274" s="237">
        <v>0.89</v>
      </c>
      <c r="Q274" s="239"/>
      <c r="R274" s="239"/>
      <c r="S274" s="78"/>
      <c r="T274" s="237">
        <f>P274/P276*100</f>
        <v>2.7908435246158669</v>
      </c>
      <c r="U274" s="239"/>
      <c r="V274" s="239"/>
      <c r="W274" s="78"/>
      <c r="Y274" s="1"/>
    </row>
    <row r="275" spans="1:25" s="2" customFormat="1" ht="21" customHeight="1">
      <c r="B275" s="112" t="s">
        <v>66</v>
      </c>
      <c r="C275" s="112"/>
      <c r="D275" s="112"/>
      <c r="E275" s="112"/>
      <c r="F275" s="112"/>
      <c r="G275" s="112"/>
      <c r="H275" s="237">
        <v>0</v>
      </c>
      <c r="I275" s="239"/>
      <c r="J275" s="239"/>
      <c r="K275" s="78"/>
      <c r="L275" s="237">
        <f>H275/H276*100</f>
        <v>0</v>
      </c>
      <c r="M275" s="239"/>
      <c r="N275" s="239"/>
      <c r="O275" s="78"/>
      <c r="P275" s="237">
        <v>0</v>
      </c>
      <c r="Q275" s="239"/>
      <c r="R275" s="239"/>
      <c r="S275" s="78"/>
      <c r="T275" s="237">
        <f>P275/P276*100</f>
        <v>0</v>
      </c>
      <c r="U275" s="239"/>
      <c r="V275" s="239"/>
      <c r="W275" s="78"/>
      <c r="Y275" s="1"/>
    </row>
    <row r="276" spans="1:25" s="2" customFormat="1" ht="21" customHeight="1">
      <c r="B276" s="112" t="s">
        <v>67</v>
      </c>
      <c r="C276" s="112"/>
      <c r="D276" s="112"/>
      <c r="E276" s="112"/>
      <c r="F276" s="112"/>
      <c r="G276" s="112"/>
      <c r="H276" s="237">
        <f>SUM(H273:J275)</f>
        <v>31.69</v>
      </c>
      <c r="I276" s="239"/>
      <c r="J276" s="239"/>
      <c r="K276" s="78"/>
      <c r="L276" s="237">
        <f>SUM(L273:N275)</f>
        <v>100</v>
      </c>
      <c r="M276" s="239"/>
      <c r="N276" s="239"/>
      <c r="O276" s="78"/>
      <c r="P276" s="237">
        <f>SUM(P273:R275)</f>
        <v>31.89</v>
      </c>
      <c r="Q276" s="239"/>
      <c r="R276" s="239"/>
      <c r="S276" s="78"/>
      <c r="T276" s="237">
        <f>SUM(T273:V275)</f>
        <v>100</v>
      </c>
      <c r="U276" s="239"/>
      <c r="V276" s="239"/>
      <c r="W276" s="78"/>
      <c r="Y276" s="1"/>
    </row>
    <row r="277" spans="1:25" s="2" customFormat="1" ht="21" customHeight="1">
      <c r="B277" s="82"/>
      <c r="C277" s="82"/>
      <c r="D277" s="82"/>
      <c r="E277" s="82"/>
      <c r="F277" s="82"/>
      <c r="G277" s="82"/>
      <c r="H277" s="101"/>
      <c r="I277" s="101"/>
      <c r="J277" s="101"/>
      <c r="K277" s="82"/>
      <c r="L277" s="101"/>
      <c r="M277" s="101"/>
      <c r="N277" s="101"/>
      <c r="O277" s="82"/>
      <c r="P277" s="101"/>
      <c r="Q277" s="101"/>
      <c r="R277" s="101"/>
      <c r="S277" s="82"/>
      <c r="T277" s="101"/>
      <c r="U277" s="101"/>
      <c r="V277" s="101"/>
      <c r="W277" s="82"/>
      <c r="Y277" s="1"/>
    </row>
    <row r="278" spans="1:25" s="2" customFormat="1" ht="21" customHeight="1">
      <c r="B278" s="10" t="s">
        <v>68</v>
      </c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Y278" s="1"/>
    </row>
    <row r="279" spans="1:25" s="2" customFormat="1" ht="21" customHeight="1">
      <c r="B279" s="2" t="s">
        <v>308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Y279" s="1"/>
    </row>
    <row r="280" spans="1:25" s="2" customFormat="1" ht="21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 t="str">
        <f>O268</f>
        <v>제47기 3분기말(금분기)</v>
      </c>
      <c r="U280" s="2" t="str">
        <f>U268</f>
        <v>:2016년09월말</v>
      </c>
      <c r="V280" s="1"/>
      <c r="W280" s="11"/>
      <c r="Y280" s="1"/>
    </row>
    <row r="281" spans="1:25" s="2" customFormat="1" ht="21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 t="str">
        <f>O269</f>
        <v>제46기 1분기말(전년동기)</v>
      </c>
      <c r="U281" s="2" t="str">
        <f>U269</f>
        <v>:2015년09월말</v>
      </c>
      <c r="V281" s="1"/>
      <c r="W281" s="11"/>
      <c r="Y281" s="1"/>
    </row>
    <row r="282" spans="1:25" s="2" customFormat="1" ht="21" customHeight="1">
      <c r="W282" s="11" t="s">
        <v>34</v>
      </c>
      <c r="Y282" s="1"/>
    </row>
    <row r="283" spans="1:25" s="2" customFormat="1" ht="21" customHeight="1">
      <c r="A283" s="1"/>
      <c r="B283" s="119" t="s">
        <v>19</v>
      </c>
      <c r="C283" s="125"/>
      <c r="D283" s="125"/>
      <c r="E283" s="125"/>
      <c r="F283" s="125"/>
      <c r="G283" s="120"/>
      <c r="H283" s="139" t="str">
        <f>O280</f>
        <v>제47기 3분기말(금분기)</v>
      </c>
      <c r="I283" s="140"/>
      <c r="J283" s="140"/>
      <c r="K283" s="140"/>
      <c r="L283" s="140"/>
      <c r="M283" s="140"/>
      <c r="N283" s="140"/>
      <c r="O283" s="141"/>
      <c r="P283" s="139" t="str">
        <f>O281</f>
        <v>제46기 1분기말(전년동기)</v>
      </c>
      <c r="Q283" s="140"/>
      <c r="R283" s="140"/>
      <c r="S283" s="140"/>
      <c r="T283" s="140"/>
      <c r="U283" s="140"/>
      <c r="V283" s="140"/>
      <c r="W283" s="141"/>
      <c r="Y283" s="1"/>
    </row>
    <row r="284" spans="1:25" s="2" customFormat="1" ht="21" customHeight="1">
      <c r="A284" s="10"/>
      <c r="B284" s="121"/>
      <c r="C284" s="126"/>
      <c r="D284" s="126"/>
      <c r="E284" s="126"/>
      <c r="F284" s="126"/>
      <c r="G284" s="122"/>
      <c r="H284" s="115" t="s">
        <v>81</v>
      </c>
      <c r="I284" s="115"/>
      <c r="J284" s="115"/>
      <c r="K284" s="115"/>
      <c r="L284" s="115" t="s">
        <v>38</v>
      </c>
      <c r="M284" s="115"/>
      <c r="N284" s="115"/>
      <c r="O284" s="115"/>
      <c r="P284" s="115" t="s">
        <v>81</v>
      </c>
      <c r="Q284" s="115"/>
      <c r="R284" s="115"/>
      <c r="S284" s="115"/>
      <c r="T284" s="115" t="s">
        <v>38</v>
      </c>
      <c r="U284" s="115"/>
      <c r="V284" s="115"/>
      <c r="W284" s="115"/>
      <c r="Y284" s="1"/>
    </row>
    <row r="285" spans="1:25" s="2" customFormat="1" ht="21" customHeight="1">
      <c r="B285" s="84"/>
      <c r="C285" s="226" t="s">
        <v>72</v>
      </c>
      <c r="D285" s="226"/>
      <c r="E285" s="226"/>
      <c r="F285" s="226"/>
      <c r="G285" s="226"/>
      <c r="H285" s="244">
        <v>0</v>
      </c>
      <c r="I285" s="245"/>
      <c r="J285" s="245"/>
      <c r="K285" s="100"/>
      <c r="L285" s="244">
        <f>H285/H$293*100</f>
        <v>0</v>
      </c>
      <c r="M285" s="245"/>
      <c r="N285" s="245"/>
      <c r="O285" s="100"/>
      <c r="P285" s="244">
        <v>0</v>
      </c>
      <c r="Q285" s="245"/>
      <c r="R285" s="245"/>
      <c r="S285" s="100"/>
      <c r="T285" s="244">
        <f>P285/P$293*100</f>
        <v>0</v>
      </c>
      <c r="U285" s="245"/>
      <c r="V285" s="245"/>
      <c r="W285" s="89"/>
      <c r="Y285" s="1"/>
    </row>
    <row r="286" spans="1:25" s="2" customFormat="1" ht="21" customHeight="1">
      <c r="B286" s="83" t="s">
        <v>69</v>
      </c>
      <c r="C286" s="221" t="s">
        <v>71</v>
      </c>
      <c r="D286" s="221"/>
      <c r="E286" s="221"/>
      <c r="F286" s="221"/>
      <c r="G286" s="221"/>
      <c r="H286" s="240">
        <v>0</v>
      </c>
      <c r="I286" s="241"/>
      <c r="J286" s="241"/>
      <c r="K286" s="101"/>
      <c r="L286" s="240">
        <f>H286/H$293*100</f>
        <v>0</v>
      </c>
      <c r="M286" s="241"/>
      <c r="N286" s="241"/>
      <c r="O286" s="101"/>
      <c r="P286" s="240">
        <v>0</v>
      </c>
      <c r="Q286" s="241"/>
      <c r="R286" s="241"/>
      <c r="S286" s="101"/>
      <c r="T286" s="240">
        <f>P286/P$293*100</f>
        <v>0</v>
      </c>
      <c r="U286" s="241"/>
      <c r="V286" s="241"/>
      <c r="W286" s="85"/>
      <c r="Y286" s="1"/>
    </row>
    <row r="287" spans="1:25" s="2" customFormat="1" ht="21" customHeight="1">
      <c r="B287" s="83"/>
      <c r="C287" s="221" t="s">
        <v>57</v>
      </c>
      <c r="D287" s="221"/>
      <c r="E287" s="221"/>
      <c r="F287" s="221"/>
      <c r="G287" s="221"/>
      <c r="H287" s="240">
        <v>0</v>
      </c>
      <c r="I287" s="241"/>
      <c r="J287" s="241"/>
      <c r="K287" s="101"/>
      <c r="L287" s="240">
        <f>H287/H$293*100</f>
        <v>0</v>
      </c>
      <c r="M287" s="241"/>
      <c r="N287" s="241"/>
      <c r="O287" s="101"/>
      <c r="P287" s="240">
        <v>0</v>
      </c>
      <c r="Q287" s="241"/>
      <c r="R287" s="241"/>
      <c r="S287" s="101"/>
      <c r="T287" s="240">
        <f>P287/P$293*100</f>
        <v>0</v>
      </c>
      <c r="U287" s="241"/>
      <c r="V287" s="241"/>
      <c r="W287" s="85"/>
      <c r="Y287" s="1"/>
    </row>
    <row r="288" spans="1:25" s="2" customFormat="1" ht="21" customHeight="1">
      <c r="B288" s="83"/>
      <c r="C288" s="221" t="s">
        <v>44</v>
      </c>
      <c r="D288" s="221"/>
      <c r="E288" s="221"/>
      <c r="F288" s="221"/>
      <c r="G288" s="221"/>
      <c r="H288" s="240">
        <v>31</v>
      </c>
      <c r="I288" s="241"/>
      <c r="J288" s="241"/>
      <c r="K288" s="101"/>
      <c r="L288" s="240">
        <f>H288/H$293*100</f>
        <v>97.822656989586619</v>
      </c>
      <c r="M288" s="241"/>
      <c r="N288" s="241"/>
      <c r="O288" s="101"/>
      <c r="P288" s="240">
        <v>31</v>
      </c>
      <c r="Q288" s="241"/>
      <c r="R288" s="241"/>
      <c r="S288" s="101"/>
      <c r="T288" s="240">
        <f>P288/P$293*100</f>
        <v>97.209156475384134</v>
      </c>
      <c r="U288" s="241"/>
      <c r="V288" s="241"/>
      <c r="W288" s="85"/>
      <c r="Y288" s="1"/>
    </row>
    <row r="289" spans="1:25" s="2" customFormat="1" ht="21" customHeight="1">
      <c r="B289" s="83" t="s">
        <v>70</v>
      </c>
      <c r="C289" s="115" t="s">
        <v>46</v>
      </c>
      <c r="D289" s="115"/>
      <c r="E289" s="115"/>
      <c r="F289" s="115"/>
      <c r="G289" s="115"/>
      <c r="H289" s="242">
        <v>0.68</v>
      </c>
      <c r="I289" s="243"/>
      <c r="J289" s="243"/>
      <c r="K289" s="102"/>
      <c r="L289" s="240">
        <f>H289/H$293*100</f>
        <v>2.145787314610287</v>
      </c>
      <c r="M289" s="241"/>
      <c r="N289" s="241"/>
      <c r="O289" s="102"/>
      <c r="P289" s="242">
        <v>0.88</v>
      </c>
      <c r="Q289" s="243"/>
      <c r="R289" s="243"/>
      <c r="S289" s="102"/>
      <c r="T289" s="242">
        <f>P289/P$293*100</f>
        <v>2.7594857322044528</v>
      </c>
      <c r="U289" s="243"/>
      <c r="V289" s="243"/>
      <c r="W289" s="19"/>
      <c r="Y289" s="1"/>
    </row>
    <row r="290" spans="1:25" ht="21" customHeight="1">
      <c r="A290" s="2"/>
      <c r="B290" s="87"/>
      <c r="C290" s="112" t="s">
        <v>47</v>
      </c>
      <c r="D290" s="112"/>
      <c r="E290" s="112"/>
      <c r="F290" s="112"/>
      <c r="G290" s="112"/>
      <c r="H290" s="237">
        <f>SUM(H285:J289)</f>
        <v>31.68</v>
      </c>
      <c r="I290" s="239"/>
      <c r="J290" s="239"/>
      <c r="K290" s="99"/>
      <c r="L290" s="237">
        <f>SUM(L285:N289)</f>
        <v>99.968444304196908</v>
      </c>
      <c r="M290" s="239"/>
      <c r="N290" s="239"/>
      <c r="O290" s="99"/>
      <c r="P290" s="237">
        <f>SUM(P285:R289)</f>
        <v>31.88</v>
      </c>
      <c r="Q290" s="239"/>
      <c r="R290" s="239"/>
      <c r="S290" s="99"/>
      <c r="T290" s="237">
        <f>SUM(T285:V289)</f>
        <v>99.968642207588587</v>
      </c>
      <c r="U290" s="239"/>
      <c r="V290" s="239"/>
      <c r="W290" s="86"/>
      <c r="X290" s="2"/>
    </row>
    <row r="291" spans="1:25" s="10" customFormat="1" ht="21" customHeight="1">
      <c r="A291" s="2"/>
      <c r="B291" s="112" t="s">
        <v>74</v>
      </c>
      <c r="C291" s="112"/>
      <c r="D291" s="112"/>
      <c r="E291" s="112"/>
      <c r="F291" s="112"/>
      <c r="G291" s="112"/>
      <c r="H291" s="237">
        <v>0</v>
      </c>
      <c r="I291" s="239"/>
      <c r="J291" s="239"/>
      <c r="K291" s="99"/>
      <c r="L291" s="237">
        <f>H291/H$293*100</f>
        <v>0</v>
      </c>
      <c r="M291" s="239"/>
      <c r="N291" s="239"/>
      <c r="O291" s="99"/>
      <c r="P291" s="237">
        <v>0</v>
      </c>
      <c r="Q291" s="239"/>
      <c r="R291" s="239"/>
      <c r="S291" s="99"/>
      <c r="T291" s="237">
        <f>P291/P$293*100</f>
        <v>0</v>
      </c>
      <c r="U291" s="239"/>
      <c r="V291" s="239"/>
      <c r="W291" s="86"/>
      <c r="X291" s="2"/>
      <c r="Y291" s="1"/>
    </row>
    <row r="292" spans="1:25" ht="21" customHeight="1">
      <c r="A292" s="2"/>
      <c r="B292" s="112" t="s">
        <v>73</v>
      </c>
      <c r="C292" s="112"/>
      <c r="D292" s="112"/>
      <c r="E292" s="112"/>
      <c r="F292" s="112"/>
      <c r="G292" s="112"/>
      <c r="H292" s="237">
        <v>0.01</v>
      </c>
      <c r="I292" s="239"/>
      <c r="J292" s="239"/>
      <c r="K292" s="99"/>
      <c r="L292" s="240">
        <f>H292/H$293*100</f>
        <v>3.1555695803092462E-2</v>
      </c>
      <c r="M292" s="241"/>
      <c r="N292" s="241"/>
      <c r="O292" s="99"/>
      <c r="P292" s="237" ph="1">
        <v>0.01</v>
      </c>
      <c r="Q292" s="239" ph="1"/>
      <c r="R292" s="239" ph="1"/>
      <c r="S292" s="99"/>
      <c r="T292" s="237">
        <f>P292/P$293*100</f>
        <v>3.1357792411414238E-2</v>
      </c>
      <c r="U292" s="239"/>
      <c r="V292" s="239"/>
      <c r="W292" s="86"/>
      <c r="X292" s="2"/>
    </row>
    <row r="293" spans="1:25" s="2" customFormat="1" ht="21" customHeight="1">
      <c r="B293" s="112" t="s">
        <v>75</v>
      </c>
      <c r="C293" s="112"/>
      <c r="D293" s="112"/>
      <c r="E293" s="112"/>
      <c r="F293" s="112"/>
      <c r="G293" s="112"/>
      <c r="H293" s="237">
        <f>H290+H292</f>
        <v>31.69</v>
      </c>
      <c r="I293" s="239"/>
      <c r="J293" s="239"/>
      <c r="K293" s="99"/>
      <c r="L293" s="237">
        <f>L290+L292</f>
        <v>100</v>
      </c>
      <c r="M293" s="239"/>
      <c r="N293" s="239"/>
      <c r="O293" s="99"/>
      <c r="P293" s="237">
        <f>P290+P292</f>
        <v>31.89</v>
      </c>
      <c r="Q293" s="239"/>
      <c r="R293" s="239"/>
      <c r="S293" s="99"/>
      <c r="T293" s="237">
        <f>T290+T292</f>
        <v>100</v>
      </c>
      <c r="U293" s="239"/>
      <c r="V293" s="239"/>
      <c r="W293" s="86"/>
      <c r="Y293" s="1"/>
    </row>
    <row r="294" spans="1:25" s="2" customFormat="1" ht="21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Y294" s="1"/>
    </row>
    <row r="295" spans="1:25" s="2" customFormat="1" ht="21" customHeight="1">
      <c r="B295" s="10" t="s">
        <v>76</v>
      </c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Y295" s="1"/>
    </row>
    <row r="296" spans="1:25" s="2" customFormat="1" ht="21" customHeight="1">
      <c r="B296" s="2" t="s">
        <v>308</v>
      </c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Y296" s="1"/>
    </row>
    <row r="297" spans="1:25" s="2" customFormat="1" ht="21" customHeight="1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2" t="str">
        <f>O280</f>
        <v>제47기 3분기말(금분기)</v>
      </c>
      <c r="U297" s="2" t="str">
        <f>U280</f>
        <v>:2016년09월말</v>
      </c>
      <c r="W297" s="10"/>
      <c r="Y297" s="1"/>
    </row>
    <row r="298" spans="1:25" s="2" customFormat="1" ht="21" customHeight="1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2" t="str">
        <f>O281</f>
        <v>제46기 1분기말(전년동기)</v>
      </c>
      <c r="U298" s="2" t="str">
        <f>U281</f>
        <v>:2015년09월말</v>
      </c>
      <c r="W298" s="10"/>
      <c r="Y298" s="1"/>
    </row>
    <row r="299" spans="1:25" s="2" customFormat="1" ht="21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1" t="s">
        <v>30</v>
      </c>
      <c r="Y299" s="1"/>
    </row>
    <row r="300" spans="1:25" ht="21" customHeight="1">
      <c r="B300" s="112" t="s">
        <v>77</v>
      </c>
      <c r="C300" s="112"/>
      <c r="D300" s="112"/>
      <c r="E300" s="112"/>
      <c r="F300" s="112"/>
      <c r="G300" s="112"/>
      <c r="H300" s="112"/>
      <c r="I300" s="112"/>
      <c r="J300" s="112" t="str">
        <f>O297</f>
        <v>제47기 3분기말(금분기)</v>
      </c>
      <c r="K300" s="112"/>
      <c r="L300" s="112"/>
      <c r="M300" s="112"/>
      <c r="N300" s="112"/>
      <c r="O300" s="112"/>
      <c r="P300" s="112"/>
      <c r="Q300" s="112" t="str">
        <f>O298</f>
        <v>제46기 1분기말(전년동기)</v>
      </c>
      <c r="R300" s="112"/>
      <c r="S300" s="112"/>
      <c r="T300" s="112"/>
      <c r="U300" s="112"/>
      <c r="V300" s="112"/>
      <c r="W300" s="112"/>
      <c r="X300" s="2"/>
    </row>
    <row r="301" spans="1:25" ht="21" customHeight="1">
      <c r="A301" s="10"/>
      <c r="B301" s="226" t="s">
        <v>78</v>
      </c>
      <c r="C301" s="226"/>
      <c r="D301" s="226"/>
      <c r="E301" s="112"/>
      <c r="F301" s="112"/>
      <c r="G301" s="112"/>
      <c r="H301" s="112"/>
      <c r="I301" s="112"/>
      <c r="J301" s="238">
        <f>J302/J303*100</f>
        <v>97.822656989586619</v>
      </c>
      <c r="K301" s="217"/>
      <c r="L301" s="217"/>
      <c r="M301" s="217"/>
      <c r="N301" s="217"/>
      <c r="O301" s="140" t="s">
        <v>33</v>
      </c>
      <c r="P301" s="141"/>
      <c r="Q301" s="238">
        <f>Q302/Q303*100</f>
        <v>97.209156475384134</v>
      </c>
      <c r="R301" s="217"/>
      <c r="S301" s="217"/>
      <c r="T301" s="217"/>
      <c r="U301" s="217"/>
      <c r="V301" s="140" t="s">
        <v>33</v>
      </c>
      <c r="W301" s="141"/>
      <c r="X301" s="2"/>
    </row>
    <row r="302" spans="1:25" ht="21" customHeight="1">
      <c r="B302" s="221"/>
      <c r="C302" s="221"/>
      <c r="D302" s="221"/>
      <c r="E302" s="112" t="s">
        <v>79</v>
      </c>
      <c r="F302" s="112"/>
      <c r="G302" s="112"/>
      <c r="H302" s="112"/>
      <c r="I302" s="112"/>
      <c r="J302" s="237">
        <v>31</v>
      </c>
      <c r="K302" s="216"/>
      <c r="L302" s="216"/>
      <c r="M302" s="216"/>
      <c r="N302" s="216"/>
      <c r="O302" s="140"/>
      <c r="P302" s="141"/>
      <c r="Q302" s="237">
        <v>31</v>
      </c>
      <c r="R302" s="216"/>
      <c r="S302" s="216"/>
      <c r="T302" s="216"/>
      <c r="U302" s="216"/>
      <c r="V302" s="140"/>
      <c r="W302" s="141"/>
      <c r="X302" s="2"/>
    </row>
    <row r="303" spans="1:25" s="10" customFormat="1" ht="21" customHeight="1">
      <c r="A303" s="2"/>
      <c r="B303" s="115"/>
      <c r="C303" s="115"/>
      <c r="D303" s="115"/>
      <c r="E303" s="112" t="s">
        <v>80</v>
      </c>
      <c r="F303" s="112"/>
      <c r="G303" s="112"/>
      <c r="H303" s="112"/>
      <c r="I303" s="112"/>
      <c r="J303" s="237">
        <v>31.69</v>
      </c>
      <c r="K303" s="216"/>
      <c r="L303" s="216"/>
      <c r="M303" s="216"/>
      <c r="N303" s="216"/>
      <c r="O303" s="140"/>
      <c r="P303" s="141"/>
      <c r="Q303" s="237">
        <v>31.89</v>
      </c>
      <c r="R303" s="216"/>
      <c r="S303" s="216"/>
      <c r="T303" s="216"/>
      <c r="U303" s="216"/>
      <c r="V303" s="140"/>
      <c r="W303" s="141"/>
      <c r="X303" s="1"/>
      <c r="Y303" s="1"/>
    </row>
    <row r="304" spans="1:25" ht="21" customHeight="1">
      <c r="A304" s="2"/>
    </row>
    <row r="305" spans="1:26" ht="21" customHeight="1">
      <c r="A305" s="2"/>
      <c r="B305" s="10" t="s">
        <v>360</v>
      </c>
      <c r="Z305" s="39"/>
    </row>
    <row r="306" spans="1:26" ht="21" customHeight="1">
      <c r="A306" s="2"/>
      <c r="B306" s="74" t="str">
        <f>B154</f>
        <v>제47기 3분기말(금분기)</v>
      </c>
      <c r="F306" s="2"/>
      <c r="I306" s="1" t="str">
        <f>I90</f>
        <v>: 2016년09월말 현재</v>
      </c>
      <c r="X306" s="11" t="s">
        <v>30</v>
      </c>
    </row>
    <row r="307" spans="1:26" ht="21" customHeight="1">
      <c r="A307" s="2"/>
      <c r="B307" s="229" t="s">
        <v>362</v>
      </c>
      <c r="C307" s="229"/>
      <c r="D307" s="229"/>
      <c r="E307" s="236" t="s">
        <v>374</v>
      </c>
      <c r="F307" s="236"/>
      <c r="G307" s="236"/>
      <c r="H307" s="236"/>
      <c r="I307" s="229" t="s">
        <v>363</v>
      </c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</row>
    <row r="308" spans="1:26" ht="21" customHeight="1">
      <c r="A308" s="2"/>
      <c r="B308" s="229"/>
      <c r="C308" s="229"/>
      <c r="D308" s="229"/>
      <c r="E308" s="236"/>
      <c r="F308" s="236"/>
      <c r="G308" s="236"/>
      <c r="H308" s="236"/>
      <c r="I308" s="229" t="s">
        <v>222</v>
      </c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36" t="s">
        <v>371</v>
      </c>
      <c r="V308" s="236"/>
      <c r="W308" s="236" t="s">
        <v>372</v>
      </c>
      <c r="X308" s="236"/>
    </row>
    <row r="309" spans="1:26" ht="21" customHeight="1">
      <c r="A309" s="2"/>
      <c r="B309" s="229"/>
      <c r="C309" s="229"/>
      <c r="D309" s="229"/>
      <c r="E309" s="236" t="s">
        <v>364</v>
      </c>
      <c r="F309" s="236"/>
      <c r="G309" s="236" t="s">
        <v>365</v>
      </c>
      <c r="H309" s="236"/>
      <c r="I309" s="236" t="s">
        <v>366</v>
      </c>
      <c r="J309" s="236"/>
      <c r="K309" s="236" t="s">
        <v>367</v>
      </c>
      <c r="L309" s="236"/>
      <c r="M309" s="236" t="s">
        <v>368</v>
      </c>
      <c r="N309" s="236"/>
      <c r="O309" s="236" t="s">
        <v>369</v>
      </c>
      <c r="P309" s="236"/>
      <c r="Q309" s="236" t="s">
        <v>373</v>
      </c>
      <c r="R309" s="236"/>
      <c r="S309" s="236" t="s">
        <v>370</v>
      </c>
      <c r="T309" s="236"/>
      <c r="U309" s="236"/>
      <c r="V309" s="236"/>
      <c r="W309" s="236"/>
      <c r="X309" s="236"/>
    </row>
    <row r="310" spans="1:26" ht="21" customHeight="1">
      <c r="A310" s="2"/>
      <c r="B310" s="229"/>
      <c r="C310" s="229"/>
      <c r="D310" s="229"/>
      <c r="E310" s="236"/>
      <c r="F310" s="236"/>
      <c r="G310" s="236"/>
      <c r="H310" s="236"/>
      <c r="I310" s="236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</row>
    <row r="311" spans="1:26" ht="21" customHeight="1">
      <c r="A311" s="2"/>
      <c r="B311" s="229" t="s">
        <v>375</v>
      </c>
      <c r="C311" s="229"/>
      <c r="D311" s="229"/>
      <c r="E311" s="227">
        <v>9.51</v>
      </c>
      <c r="F311" s="227"/>
      <c r="G311" s="227">
        <v>0</v>
      </c>
      <c r="H311" s="227"/>
      <c r="I311" s="227">
        <v>0</v>
      </c>
      <c r="J311" s="227"/>
      <c r="K311" s="227">
        <v>0</v>
      </c>
      <c r="L311" s="227"/>
      <c r="M311" s="227">
        <v>0</v>
      </c>
      <c r="N311" s="227"/>
      <c r="O311" s="227">
        <v>0</v>
      </c>
      <c r="P311" s="227"/>
      <c r="Q311" s="227">
        <v>0</v>
      </c>
      <c r="R311" s="227"/>
      <c r="S311" s="227">
        <f>SUM(I311:R312)</f>
        <v>0</v>
      </c>
      <c r="T311" s="227"/>
      <c r="U311" s="227">
        <v>0</v>
      </c>
      <c r="V311" s="227"/>
      <c r="W311" s="228">
        <v>0</v>
      </c>
      <c r="X311" s="228"/>
    </row>
    <row r="312" spans="1:26" ht="21" customHeight="1">
      <c r="A312" s="2"/>
      <c r="B312" s="229"/>
      <c r="C312" s="229"/>
      <c r="D312" s="229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8"/>
      <c r="X312" s="228"/>
    </row>
    <row r="313" spans="1:26" ht="21" customHeight="1">
      <c r="A313" s="2"/>
      <c r="B313" s="229" t="s">
        <v>376</v>
      </c>
      <c r="C313" s="229"/>
      <c r="D313" s="229"/>
      <c r="E313" s="227">
        <v>6.34</v>
      </c>
      <c r="F313" s="227"/>
      <c r="G313" s="227">
        <v>0</v>
      </c>
      <c r="H313" s="227"/>
      <c r="I313" s="227">
        <v>0</v>
      </c>
      <c r="J313" s="227"/>
      <c r="K313" s="227">
        <v>0</v>
      </c>
      <c r="L313" s="227"/>
      <c r="M313" s="227">
        <v>0</v>
      </c>
      <c r="N313" s="227"/>
      <c r="O313" s="227">
        <v>0</v>
      </c>
      <c r="P313" s="227"/>
      <c r="Q313" s="227">
        <v>0</v>
      </c>
      <c r="R313" s="227"/>
      <c r="S313" s="227">
        <f>SUM(I313:R314)</f>
        <v>0</v>
      </c>
      <c r="T313" s="227"/>
      <c r="U313" s="227">
        <v>0</v>
      </c>
      <c r="V313" s="227"/>
      <c r="W313" s="228">
        <v>0</v>
      </c>
      <c r="X313" s="228"/>
    </row>
    <row r="314" spans="1:26" ht="21" customHeight="1">
      <c r="A314" s="2"/>
      <c r="B314" s="229"/>
      <c r="C314" s="229"/>
      <c r="D314" s="229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8"/>
      <c r="X314" s="228"/>
    </row>
    <row r="315" spans="1:26" ht="21" customHeight="1">
      <c r="A315" s="2"/>
      <c r="B315" s="230" t="s">
        <v>434</v>
      </c>
      <c r="C315" s="231"/>
      <c r="D315" s="232"/>
      <c r="E315" s="227">
        <v>9.51</v>
      </c>
      <c r="F315" s="227"/>
      <c r="G315" s="227">
        <v>6</v>
      </c>
      <c r="H315" s="227"/>
      <c r="I315" s="227">
        <v>6</v>
      </c>
      <c r="J315" s="227"/>
      <c r="K315" s="227">
        <v>0</v>
      </c>
      <c r="L315" s="227"/>
      <c r="M315" s="227">
        <v>0</v>
      </c>
      <c r="N315" s="227"/>
      <c r="O315" s="227">
        <v>0</v>
      </c>
      <c r="P315" s="227"/>
      <c r="Q315" s="227">
        <v>0</v>
      </c>
      <c r="R315" s="227"/>
      <c r="S315" s="227">
        <f>SUM(I315:R316)</f>
        <v>6</v>
      </c>
      <c r="T315" s="227"/>
      <c r="U315" s="227">
        <v>0</v>
      </c>
      <c r="V315" s="227"/>
      <c r="W315" s="228">
        <f>U315/S315*100</f>
        <v>0</v>
      </c>
      <c r="X315" s="228"/>
    </row>
    <row r="316" spans="1:26" ht="21" customHeight="1">
      <c r="A316" s="2"/>
      <c r="B316" s="233"/>
      <c r="C316" s="234"/>
      <c r="D316" s="235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8"/>
      <c r="X316" s="228"/>
    </row>
    <row r="317" spans="1:26" ht="21" customHeight="1">
      <c r="A317" s="2"/>
      <c r="B317" s="229" t="s">
        <v>370</v>
      </c>
      <c r="C317" s="229"/>
      <c r="D317" s="229"/>
      <c r="E317" s="227">
        <f>SUM(E311:F316)</f>
        <v>25.36</v>
      </c>
      <c r="F317" s="227"/>
      <c r="G317" s="227">
        <f>SUM(G311:H316)</f>
        <v>6</v>
      </c>
      <c r="H317" s="227"/>
      <c r="I317" s="227">
        <f>SUM(I311:J316)</f>
        <v>6</v>
      </c>
      <c r="J317" s="227"/>
      <c r="K317" s="227">
        <f>SUM(K311:L316)</f>
        <v>0</v>
      </c>
      <c r="L317" s="227"/>
      <c r="M317" s="227">
        <f>SUM(M311:N316)</f>
        <v>0</v>
      </c>
      <c r="N317" s="227"/>
      <c r="O317" s="227">
        <f>SUM(O311:P316)</f>
        <v>0</v>
      </c>
      <c r="P317" s="227"/>
      <c r="Q317" s="227">
        <f>SUM(Q311:R316)</f>
        <v>0</v>
      </c>
      <c r="R317" s="227"/>
      <c r="S317" s="227">
        <f>SUM(S311:T316)</f>
        <v>6</v>
      </c>
      <c r="T317" s="227"/>
      <c r="U317" s="227">
        <f>SUM(U311:V316)</f>
        <v>0</v>
      </c>
      <c r="V317" s="227"/>
      <c r="W317" s="228">
        <f>U317/S317*100</f>
        <v>0</v>
      </c>
      <c r="X317" s="228"/>
    </row>
    <row r="318" spans="1:26" ht="21" customHeight="1">
      <c r="A318" s="2"/>
      <c r="B318" s="229"/>
      <c r="C318" s="229"/>
      <c r="D318" s="229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8"/>
      <c r="X318" s="228"/>
    </row>
    <row r="319" spans="1:26" ht="21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6" ht="21" customHeight="1">
      <c r="A320" s="2"/>
      <c r="B320" s="10" t="s">
        <v>377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5" ht="21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11" t="s">
        <v>421</v>
      </c>
    </row>
    <row r="322" spans="1:25" ht="21" customHeight="1">
      <c r="A322" s="2"/>
      <c r="B322" s="112" t="s">
        <v>135</v>
      </c>
      <c r="C322" s="112"/>
      <c r="D322" s="112"/>
      <c r="E322" s="112"/>
      <c r="F322" s="112"/>
      <c r="G322" s="112"/>
      <c r="H322" s="226" t="s">
        <v>567</v>
      </c>
      <c r="I322" s="226"/>
      <c r="J322" s="226"/>
      <c r="K322" s="226"/>
      <c r="L322" s="119" t="s">
        <v>568</v>
      </c>
      <c r="M322" s="125"/>
      <c r="N322" s="125"/>
      <c r="O322" s="120"/>
      <c r="P322" s="119" t="s">
        <v>569</v>
      </c>
      <c r="Q322" s="125"/>
      <c r="R322" s="125"/>
      <c r="S322" s="120"/>
      <c r="T322" s="119" t="s">
        <v>488</v>
      </c>
      <c r="U322" s="125"/>
      <c r="V322" s="125"/>
      <c r="W322" s="120"/>
      <c r="X322" s="2"/>
    </row>
    <row r="323" spans="1:25" ht="21" customHeight="1">
      <c r="A323" s="2"/>
      <c r="B323" s="112"/>
      <c r="C323" s="112"/>
      <c r="D323" s="112"/>
      <c r="E323" s="112"/>
      <c r="F323" s="112"/>
      <c r="G323" s="112"/>
      <c r="H323" s="115" t="s">
        <v>378</v>
      </c>
      <c r="I323" s="115"/>
      <c r="J323" s="115"/>
      <c r="K323" s="115"/>
      <c r="L323" s="121"/>
      <c r="M323" s="126"/>
      <c r="N323" s="126"/>
      <c r="O323" s="122"/>
      <c r="P323" s="121"/>
      <c r="Q323" s="126"/>
      <c r="R323" s="126"/>
      <c r="S323" s="122"/>
      <c r="T323" s="121"/>
      <c r="U323" s="126"/>
      <c r="V323" s="126"/>
      <c r="W323" s="122"/>
      <c r="X323" s="2"/>
    </row>
    <row r="324" spans="1:25" ht="21" customHeight="1">
      <c r="A324" s="2"/>
      <c r="B324" s="112" t="s">
        <v>380</v>
      </c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2"/>
    </row>
    <row r="325" spans="1:25" ht="21" customHeight="1">
      <c r="A325" s="2"/>
      <c r="B325" s="226" t="s">
        <v>379</v>
      </c>
      <c r="C325" s="226"/>
      <c r="D325" s="226"/>
      <c r="E325" s="112"/>
      <c r="F325" s="112"/>
      <c r="G325" s="112"/>
      <c r="H325" s="226"/>
      <c r="I325" s="226"/>
      <c r="J325" s="112"/>
      <c r="K325" s="112"/>
      <c r="L325" s="226"/>
      <c r="M325" s="226"/>
      <c r="N325" s="112"/>
      <c r="O325" s="112"/>
      <c r="P325" s="226"/>
      <c r="Q325" s="226"/>
      <c r="R325" s="112"/>
      <c r="S325" s="112"/>
      <c r="T325" s="226"/>
      <c r="U325" s="226"/>
      <c r="V325" s="112"/>
      <c r="W325" s="112"/>
      <c r="X325" s="2"/>
    </row>
    <row r="326" spans="1:25" ht="21" customHeight="1">
      <c r="A326" s="2"/>
      <c r="B326" s="115"/>
      <c r="C326" s="115"/>
      <c r="D326" s="115"/>
      <c r="E326" s="112" t="s">
        <v>176</v>
      </c>
      <c r="F326" s="112"/>
      <c r="G326" s="112"/>
      <c r="H326" s="115"/>
      <c r="I326" s="115"/>
      <c r="J326" s="112"/>
      <c r="K326" s="112"/>
      <c r="L326" s="115"/>
      <c r="M326" s="115"/>
      <c r="N326" s="112"/>
      <c r="O326" s="112"/>
      <c r="P326" s="115"/>
      <c r="Q326" s="115"/>
      <c r="R326" s="112"/>
      <c r="S326" s="112"/>
      <c r="T326" s="115"/>
      <c r="U326" s="115"/>
      <c r="V326" s="112"/>
      <c r="W326" s="112"/>
      <c r="X326" s="2"/>
    </row>
    <row r="327" spans="1:25" ht="21" customHeight="1">
      <c r="A327" s="2"/>
      <c r="B327" s="226" t="s">
        <v>177</v>
      </c>
      <c r="C327" s="226"/>
      <c r="D327" s="226"/>
      <c r="E327" s="112"/>
      <c r="F327" s="112"/>
      <c r="G327" s="112"/>
      <c r="H327" s="119"/>
      <c r="I327" s="125"/>
      <c r="J327" s="125"/>
      <c r="K327" s="120"/>
      <c r="L327" s="119"/>
      <c r="M327" s="125"/>
      <c r="N327" s="125"/>
      <c r="O327" s="120"/>
      <c r="P327" s="119"/>
      <c r="Q327" s="125"/>
      <c r="R327" s="125"/>
      <c r="S327" s="120"/>
      <c r="T327" s="119"/>
      <c r="U327" s="125"/>
      <c r="V327" s="125"/>
      <c r="W327" s="120"/>
      <c r="X327" s="2"/>
    </row>
    <row r="328" spans="1:25" ht="21" customHeight="1">
      <c r="A328" s="2"/>
      <c r="B328" s="115"/>
      <c r="C328" s="115"/>
      <c r="D328" s="115"/>
      <c r="E328" s="112" t="s">
        <v>176</v>
      </c>
      <c r="F328" s="112"/>
      <c r="G328" s="112"/>
      <c r="H328" s="115"/>
      <c r="I328" s="115"/>
      <c r="J328" s="112"/>
      <c r="K328" s="112"/>
      <c r="L328" s="115"/>
      <c r="M328" s="115"/>
      <c r="N328" s="112"/>
      <c r="O328" s="112"/>
      <c r="P328" s="115"/>
      <c r="Q328" s="115"/>
      <c r="R328" s="112"/>
      <c r="S328" s="112"/>
      <c r="T328" s="115"/>
      <c r="U328" s="115"/>
      <c r="V328" s="112"/>
      <c r="W328" s="112"/>
      <c r="X328" s="2"/>
    </row>
    <row r="329" spans="1:25" ht="21" customHeight="1">
      <c r="A329" s="2"/>
      <c r="B329" s="11" t="s">
        <v>101</v>
      </c>
      <c r="C329" s="12" t="s">
        <v>422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5" ht="21" customHeight="1">
      <c r="A330" s="2"/>
      <c r="B330" s="2" t="s">
        <v>423</v>
      </c>
      <c r="C330" s="2" t="s">
        <v>435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5" ht="21" customHeight="1">
      <c r="A331" s="2"/>
      <c r="B331" s="2" t="s">
        <v>381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5" ht="21" customHeight="1">
      <c r="A332" s="2"/>
      <c r="B332" s="2" t="s">
        <v>382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5" ht="21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5" s="2" customFormat="1" ht="21" customHeight="1">
      <c r="A334" s="54" t="s">
        <v>479</v>
      </c>
      <c r="X334" s="1"/>
      <c r="Y334" s="1" t="s">
        <v>417</v>
      </c>
    </row>
    <row r="335" spans="1:25" s="2" customFormat="1" ht="21" customHeight="1">
      <c r="X335" s="1"/>
      <c r="Y335" s="1"/>
    </row>
    <row r="336" spans="1:25" s="2" customFormat="1" ht="21" customHeight="1">
      <c r="A336" s="1"/>
      <c r="B336" s="10" t="s">
        <v>83</v>
      </c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"/>
    </row>
    <row r="337" spans="1:25" s="2" customFormat="1" ht="21" customHeight="1">
      <c r="A337" s="1"/>
      <c r="B337" s="2" t="s">
        <v>308</v>
      </c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"/>
    </row>
    <row r="338" spans="1:25" s="2" customFormat="1" ht="21" customHeight="1">
      <c r="A338" s="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2" t="str">
        <f>O297</f>
        <v>제47기 3분기말(금분기)</v>
      </c>
      <c r="U338" s="110" t="str">
        <f>U114</f>
        <v>:16.01.01~16.09.30</v>
      </c>
      <c r="V338" s="110"/>
      <c r="W338" s="10"/>
      <c r="X338" s="10"/>
      <c r="Y338" s="1"/>
    </row>
    <row r="339" spans="1:25" s="2" customFormat="1" ht="21" customHeight="1">
      <c r="A339" s="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2" t="str">
        <f>O298</f>
        <v>제46기 1분기말(전년동기)</v>
      </c>
      <c r="U339" s="110" t="str">
        <f>U115</f>
        <v>:15.01.01~15.09.30</v>
      </c>
      <c r="V339" s="110"/>
      <c r="W339" s="10"/>
      <c r="X339" s="10"/>
      <c r="Y339" s="1"/>
    </row>
    <row r="340" spans="1:25" s="2" customFormat="1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11" t="str">
        <f>O116</f>
        <v>(* 45기3분기,4분기,46기1분기)</v>
      </c>
      <c r="P340" s="1"/>
      <c r="Q340" s="1"/>
      <c r="R340" s="1"/>
      <c r="S340" s="1"/>
      <c r="T340" s="1"/>
      <c r="U340" s="1"/>
      <c r="V340" s="1"/>
      <c r="W340" s="11" t="s">
        <v>34</v>
      </c>
      <c r="X340" s="1"/>
      <c r="Y340" s="1"/>
    </row>
    <row r="341" spans="1:25" s="2" customFormat="1" ht="21" customHeight="1">
      <c r="A341" s="1"/>
      <c r="B341" s="112" t="s">
        <v>82</v>
      </c>
      <c r="C341" s="112"/>
      <c r="D341" s="112"/>
      <c r="E341" s="112"/>
      <c r="F341" s="112"/>
      <c r="G341" s="112"/>
      <c r="H341" s="112" t="str">
        <f>O338</f>
        <v>제47기 3분기말(금분기)</v>
      </c>
      <c r="I341" s="112"/>
      <c r="J341" s="112"/>
      <c r="K341" s="112"/>
      <c r="L341" s="112"/>
      <c r="M341" s="112"/>
      <c r="N341" s="112"/>
      <c r="O341" s="112"/>
      <c r="P341" s="139" t="str">
        <f>O339</f>
        <v>제46기 1분기말(전년동기)</v>
      </c>
      <c r="Q341" s="140"/>
      <c r="R341" s="140"/>
      <c r="S341" s="140"/>
      <c r="T341" s="140"/>
      <c r="U341" s="140"/>
      <c r="V341" s="140"/>
      <c r="W341" s="141"/>
      <c r="X341" s="1"/>
      <c r="Y341" s="1"/>
    </row>
    <row r="342" spans="1:25" s="2" customFormat="1" ht="21" customHeight="1">
      <c r="A342" s="10"/>
      <c r="B342" s="112"/>
      <c r="C342" s="112"/>
      <c r="D342" s="112"/>
      <c r="E342" s="112"/>
      <c r="F342" s="112"/>
      <c r="G342" s="112"/>
      <c r="H342" s="226" t="s">
        <v>84</v>
      </c>
      <c r="I342" s="226"/>
      <c r="J342" s="112"/>
      <c r="K342" s="112"/>
      <c r="L342" s="226" t="s">
        <v>35</v>
      </c>
      <c r="M342" s="226"/>
      <c r="N342" s="112"/>
      <c r="O342" s="112"/>
      <c r="P342" s="226" t="s">
        <v>84</v>
      </c>
      <c r="Q342" s="226"/>
      <c r="R342" s="112"/>
      <c r="S342" s="112"/>
      <c r="T342" s="226" t="s">
        <v>35</v>
      </c>
      <c r="U342" s="226"/>
      <c r="V342" s="112"/>
      <c r="W342" s="112"/>
      <c r="X342" s="1"/>
      <c r="Y342" s="1"/>
    </row>
    <row r="343" spans="1:25" s="2" customFormat="1" ht="21" customHeight="1">
      <c r="A343" s="1"/>
      <c r="B343" s="112"/>
      <c r="C343" s="112"/>
      <c r="D343" s="112"/>
      <c r="E343" s="112"/>
      <c r="F343" s="112"/>
      <c r="G343" s="112"/>
      <c r="H343" s="115"/>
      <c r="I343" s="115"/>
      <c r="J343" s="112" t="s">
        <v>38</v>
      </c>
      <c r="K343" s="112"/>
      <c r="L343" s="115"/>
      <c r="M343" s="115"/>
      <c r="N343" s="112" t="s">
        <v>38</v>
      </c>
      <c r="O343" s="112"/>
      <c r="P343" s="115"/>
      <c r="Q343" s="115"/>
      <c r="R343" s="112" t="s">
        <v>38</v>
      </c>
      <c r="S343" s="112"/>
      <c r="T343" s="115"/>
      <c r="U343" s="115"/>
      <c r="V343" s="112" t="s">
        <v>38</v>
      </c>
      <c r="W343" s="112"/>
      <c r="Y343" s="1"/>
    </row>
    <row r="344" spans="1:25" s="2" customFormat="1" ht="21" customHeight="1">
      <c r="B344" s="112" t="s">
        <v>85</v>
      </c>
      <c r="C344" s="112"/>
      <c r="D344" s="112"/>
      <c r="E344" s="112"/>
      <c r="F344" s="112"/>
      <c r="G344" s="112"/>
      <c r="H344" s="225">
        <v>1.73</v>
      </c>
      <c r="I344" s="225"/>
      <c r="J344" s="225">
        <f>H344/H$349*100</f>
        <v>1.7741770074864116</v>
      </c>
      <c r="K344" s="225"/>
      <c r="L344" s="225">
        <v>1.92</v>
      </c>
      <c r="M344" s="225"/>
      <c r="N344" s="225">
        <f>L344/L$349*100</f>
        <v>1.9009900990099009</v>
      </c>
      <c r="O344" s="225"/>
      <c r="P344" s="225">
        <v>2.13</v>
      </c>
      <c r="Q344" s="225"/>
      <c r="R344" s="225">
        <f>P344/P$349*100</f>
        <v>1.4760914760914763</v>
      </c>
      <c r="S344" s="225"/>
      <c r="T344" s="225">
        <v>2.44</v>
      </c>
      <c r="U344" s="225"/>
      <c r="V344" s="225">
        <f>T344/T$349*100</f>
        <v>1.9329794818981227</v>
      </c>
      <c r="W344" s="225"/>
      <c r="Y344" s="1"/>
    </row>
    <row r="345" spans="1:25" s="2" customFormat="1" ht="21" customHeight="1">
      <c r="B345" s="112" t="s">
        <v>86</v>
      </c>
      <c r="C345" s="112"/>
      <c r="D345" s="112"/>
      <c r="E345" s="112"/>
      <c r="F345" s="112"/>
      <c r="G345" s="112"/>
      <c r="H345" s="225">
        <v>95.45</v>
      </c>
      <c r="I345" s="225"/>
      <c r="J345" s="225">
        <f>H345/H$349*100</f>
        <v>97.887396164495939</v>
      </c>
      <c r="K345" s="225"/>
      <c r="L345" s="225">
        <v>98.75</v>
      </c>
      <c r="M345" s="225"/>
      <c r="N345" s="225">
        <f>L345/L$349*100</f>
        <v>97.772277227722768</v>
      </c>
      <c r="O345" s="225"/>
      <c r="P345" s="225">
        <v>141.82</v>
      </c>
      <c r="Q345" s="225"/>
      <c r="R345" s="225">
        <f>P345/P$349*100</f>
        <v>98.281358281358294</v>
      </c>
      <c r="S345" s="225"/>
      <c r="T345" s="225">
        <v>123.08</v>
      </c>
      <c r="U345" s="225"/>
      <c r="V345" s="225">
        <f>T345/T$349*100</f>
        <v>97.504555177057767</v>
      </c>
      <c r="W345" s="225"/>
      <c r="Y345" s="1"/>
    </row>
    <row r="346" spans="1:25" s="2" customFormat="1" ht="21" customHeight="1">
      <c r="B346" s="112" t="s">
        <v>87</v>
      </c>
      <c r="C346" s="112"/>
      <c r="D346" s="112"/>
      <c r="E346" s="112"/>
      <c r="F346" s="112"/>
      <c r="G346" s="112"/>
      <c r="H346" s="225">
        <v>0.33</v>
      </c>
      <c r="I346" s="225"/>
      <c r="J346" s="225">
        <f>H346/H$349*100</f>
        <v>0.33842682801763924</v>
      </c>
      <c r="K346" s="225"/>
      <c r="L346" s="225">
        <v>0.33</v>
      </c>
      <c r="M346" s="225"/>
      <c r="N346" s="225">
        <f>L346/L$349*100</f>
        <v>0.32673267326732675</v>
      </c>
      <c r="O346" s="225"/>
      <c r="P346" s="225">
        <v>0.35</v>
      </c>
      <c r="Q346" s="225"/>
      <c r="R346" s="225">
        <f>P346/P$349*100</f>
        <v>0.24255024255024257</v>
      </c>
      <c r="S346" s="225"/>
      <c r="T346" s="225">
        <v>0.71</v>
      </c>
      <c r="U346" s="225"/>
      <c r="V346" s="225">
        <f>T346/T$349*100</f>
        <v>0.56246534104412582</v>
      </c>
      <c r="W346" s="225"/>
      <c r="Y346" s="1"/>
    </row>
    <row r="347" spans="1:25" s="2" customFormat="1" ht="21" customHeight="1">
      <c r="B347" s="112" t="s">
        <v>88</v>
      </c>
      <c r="C347" s="112"/>
      <c r="D347" s="112"/>
      <c r="E347" s="112"/>
      <c r="F347" s="112"/>
      <c r="G347" s="112"/>
      <c r="H347" s="225">
        <v>0</v>
      </c>
      <c r="I347" s="225"/>
      <c r="J347" s="225">
        <f>H347/H$349*100</f>
        <v>0</v>
      </c>
      <c r="K347" s="225"/>
      <c r="L347" s="225">
        <v>0</v>
      </c>
      <c r="M347" s="225"/>
      <c r="N347" s="225">
        <f>L347/L$349*100</f>
        <v>0</v>
      </c>
      <c r="O347" s="225"/>
      <c r="P347" s="225">
        <v>0</v>
      </c>
      <c r="Q347" s="225"/>
      <c r="R347" s="225">
        <f>P347/P$349*100</f>
        <v>0</v>
      </c>
      <c r="S347" s="225"/>
      <c r="T347" s="225">
        <v>0</v>
      </c>
      <c r="U347" s="225"/>
      <c r="V347" s="225">
        <f>T347/T$349*100</f>
        <v>0</v>
      </c>
      <c r="W347" s="225"/>
      <c r="X347" s="1"/>
      <c r="Y347" s="1"/>
    </row>
    <row r="348" spans="1:25" s="2" customFormat="1" ht="21" customHeight="1">
      <c r="B348" s="112" t="s">
        <v>46</v>
      </c>
      <c r="C348" s="112"/>
      <c r="D348" s="112"/>
      <c r="E348" s="112"/>
      <c r="F348" s="112"/>
      <c r="G348" s="112"/>
      <c r="H348" s="225">
        <v>0</v>
      </c>
      <c r="I348" s="225"/>
      <c r="J348" s="225">
        <f>H348/H$349*100</f>
        <v>0</v>
      </c>
      <c r="K348" s="225"/>
      <c r="L348" s="225">
        <v>0</v>
      </c>
      <c r="M348" s="225"/>
      <c r="N348" s="225">
        <f>L348/L$349*100</f>
        <v>0</v>
      </c>
      <c r="O348" s="225"/>
      <c r="P348" s="225">
        <v>0</v>
      </c>
      <c r="Q348" s="225"/>
      <c r="R348" s="225">
        <f>P348/P$349*100</f>
        <v>0</v>
      </c>
      <c r="S348" s="225"/>
      <c r="T348" s="225">
        <v>0</v>
      </c>
      <c r="U348" s="225"/>
      <c r="V348" s="225">
        <f>T348/T$349*100</f>
        <v>0</v>
      </c>
      <c r="W348" s="225"/>
      <c r="X348" s="1"/>
      <c r="Y348" s="1"/>
    </row>
    <row r="349" spans="1:25" s="2" customFormat="1" ht="21" customHeight="1">
      <c r="B349" s="112" t="s">
        <v>89</v>
      </c>
      <c r="C349" s="112"/>
      <c r="D349" s="112"/>
      <c r="E349" s="112"/>
      <c r="F349" s="112"/>
      <c r="G349" s="112"/>
      <c r="H349" s="225">
        <f>SUM(H344:I348)</f>
        <v>97.51</v>
      </c>
      <c r="I349" s="225"/>
      <c r="J349" s="225">
        <f>SUM(J344:K348)</f>
        <v>100</v>
      </c>
      <c r="K349" s="225"/>
      <c r="L349" s="225">
        <f>SUM(L344:M348)</f>
        <v>101</v>
      </c>
      <c r="M349" s="225"/>
      <c r="N349" s="225">
        <f>SUM(N344:O348)</f>
        <v>100</v>
      </c>
      <c r="O349" s="225"/>
      <c r="P349" s="225">
        <f>SUM(P344:Q348)</f>
        <v>144.29999999999998</v>
      </c>
      <c r="Q349" s="225"/>
      <c r="R349" s="225">
        <f>SUM(R344:S348)</f>
        <v>100.00000000000001</v>
      </c>
      <c r="S349" s="225"/>
      <c r="T349" s="225">
        <f>SUM(T344:U348)</f>
        <v>126.22999999999999</v>
      </c>
      <c r="U349" s="225"/>
      <c r="V349" s="225">
        <f>SUM(V342:W346)</f>
        <v>100.00000000000001</v>
      </c>
      <c r="W349" s="225"/>
      <c r="X349" s="1"/>
      <c r="Y349" s="1"/>
    </row>
    <row r="350" spans="1:25" s="2" customFormat="1" ht="21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Y350" s="1"/>
    </row>
    <row r="351" spans="1:25" s="2" customFormat="1" ht="21" customHeight="1">
      <c r="A351" s="1"/>
      <c r="B351" s="40" t="s">
        <v>91</v>
      </c>
      <c r="C351" s="40"/>
      <c r="D351" s="40"/>
      <c r="E351" s="40"/>
      <c r="F351" s="40"/>
      <c r="G351" s="4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Y351" s="1"/>
    </row>
    <row r="352" spans="1:25" s="2" customFormat="1" ht="21" customHeight="1">
      <c r="A352" s="1"/>
      <c r="B352" s="2" t="s">
        <v>308</v>
      </c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Y352" s="1"/>
    </row>
    <row r="353" spans="1:44" s="2" customFormat="1" ht="21" customHeight="1">
      <c r="A353" s="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2" t="str">
        <f>O338</f>
        <v>제47기 3분기말(금분기)</v>
      </c>
      <c r="U353" s="2" t="str">
        <f>U297</f>
        <v>:2016년09월말</v>
      </c>
      <c r="W353" s="10"/>
      <c r="Y353" s="1"/>
    </row>
    <row r="354" spans="1:44" s="2" customFormat="1" ht="21" customHeight="1">
      <c r="A354" s="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2" t="str">
        <f>O339</f>
        <v>제46기 1분기말(전년동기)</v>
      </c>
      <c r="U354" s="2" t="str">
        <f>U298</f>
        <v>:2015년09월말</v>
      </c>
      <c r="W354" s="10"/>
      <c r="Y354" s="1"/>
    </row>
    <row r="355" spans="1:44" ht="21" customHeight="1">
      <c r="W355" s="11" t="s">
        <v>34</v>
      </c>
      <c r="X355" s="2"/>
    </row>
    <row r="356" spans="1:44" ht="21" customHeight="1">
      <c r="B356" s="112" t="s">
        <v>77</v>
      </c>
      <c r="C356" s="112"/>
      <c r="D356" s="112"/>
      <c r="E356" s="112"/>
      <c r="F356" s="112"/>
      <c r="G356" s="112"/>
      <c r="H356" s="112" t="str">
        <f>O353</f>
        <v>제47기 3분기말(금분기)</v>
      </c>
      <c r="I356" s="112"/>
      <c r="J356" s="112"/>
      <c r="K356" s="112"/>
      <c r="L356" s="112"/>
      <c r="M356" s="112"/>
      <c r="N356" s="112"/>
      <c r="O356" s="112"/>
      <c r="P356" s="112" t="str">
        <f>O354</f>
        <v>제46기 1분기말(전년동기)</v>
      </c>
      <c r="Q356" s="112"/>
      <c r="R356" s="112"/>
      <c r="S356" s="112"/>
      <c r="T356" s="112"/>
      <c r="U356" s="112"/>
      <c r="V356" s="112"/>
      <c r="W356" s="112"/>
      <c r="X356" s="2"/>
    </row>
    <row r="357" spans="1:44" s="2" customFormat="1" ht="21" customHeight="1">
      <c r="A357" s="10" t="s">
        <v>90</v>
      </c>
      <c r="B357" s="112"/>
      <c r="C357" s="112"/>
      <c r="D357" s="112"/>
      <c r="E357" s="112"/>
      <c r="F357" s="112"/>
      <c r="G357" s="112"/>
      <c r="H357" s="97"/>
      <c r="I357" s="126" t="s">
        <v>81</v>
      </c>
      <c r="J357" s="126"/>
      <c r="K357" s="98"/>
      <c r="L357" s="97"/>
      <c r="M357" s="126" t="s">
        <v>38</v>
      </c>
      <c r="N357" s="126"/>
      <c r="O357" s="98"/>
      <c r="P357" s="97"/>
      <c r="Q357" s="126" t="s">
        <v>81</v>
      </c>
      <c r="R357" s="126"/>
      <c r="S357" s="98"/>
      <c r="T357" s="97"/>
      <c r="U357" s="126" t="s">
        <v>38</v>
      </c>
      <c r="V357" s="126"/>
      <c r="W357" s="98"/>
      <c r="Y357" s="1"/>
    </row>
    <row r="358" spans="1:44" s="2" customFormat="1" ht="21" customHeight="1">
      <c r="A358" s="1"/>
      <c r="B358" s="112" t="s">
        <v>424</v>
      </c>
      <c r="C358" s="112"/>
      <c r="D358" s="112"/>
      <c r="E358" s="112"/>
      <c r="F358" s="112"/>
      <c r="G358" s="112"/>
      <c r="H358" s="97"/>
      <c r="I358" s="224">
        <v>63.75</v>
      </c>
      <c r="J358" s="224"/>
      <c r="K358" s="78"/>
      <c r="L358" s="97"/>
      <c r="M358" s="217">
        <f>I358/I$361*100</f>
        <v>65.377909957953037</v>
      </c>
      <c r="N358" s="217"/>
      <c r="O358" s="78"/>
      <c r="P358" s="97"/>
      <c r="Q358" s="224">
        <v>53.06</v>
      </c>
      <c r="R358" s="224"/>
      <c r="S358" s="78"/>
      <c r="T358" s="97"/>
      <c r="U358" s="217">
        <f>Q358/Q$361*100</f>
        <v>36.770616770616769</v>
      </c>
      <c r="V358" s="217"/>
      <c r="W358" s="78"/>
      <c r="Y358" s="1"/>
    </row>
    <row r="359" spans="1:44" s="2" customFormat="1" ht="21" customHeight="1">
      <c r="A359" s="1"/>
      <c r="B359" s="112" t="s">
        <v>92</v>
      </c>
      <c r="C359" s="112"/>
      <c r="D359" s="112"/>
      <c r="E359" s="112"/>
      <c r="F359" s="112"/>
      <c r="G359" s="112"/>
      <c r="H359" s="97"/>
      <c r="I359" s="224">
        <v>33.76</v>
      </c>
      <c r="J359" s="224"/>
      <c r="K359" s="78"/>
      <c r="L359" s="97"/>
      <c r="M359" s="217">
        <f>I359/I$361*100</f>
        <v>34.62209004204697</v>
      </c>
      <c r="N359" s="217"/>
      <c r="O359" s="78"/>
      <c r="P359" s="97"/>
      <c r="Q359" s="224">
        <v>91.24</v>
      </c>
      <c r="R359" s="224"/>
      <c r="S359" s="78"/>
      <c r="T359" s="97"/>
      <c r="U359" s="217">
        <f>Q359/Q$361*100</f>
        <v>63.229383229383217</v>
      </c>
      <c r="V359" s="217"/>
      <c r="W359" s="78"/>
      <c r="X359" s="1"/>
      <c r="Y359" s="1"/>
    </row>
    <row r="360" spans="1:44" s="2" customFormat="1" ht="21" customHeight="1">
      <c r="A360" s="1"/>
      <c r="B360" s="112" t="s">
        <v>46</v>
      </c>
      <c r="C360" s="112"/>
      <c r="D360" s="112"/>
      <c r="E360" s="112"/>
      <c r="F360" s="112"/>
      <c r="G360" s="112"/>
      <c r="H360" s="97"/>
      <c r="I360" s="224">
        <v>0</v>
      </c>
      <c r="J360" s="224"/>
      <c r="K360" s="78"/>
      <c r="L360" s="97"/>
      <c r="M360" s="217">
        <f>I360/I$361*100</f>
        <v>0</v>
      </c>
      <c r="N360" s="217"/>
      <c r="O360" s="78"/>
      <c r="P360" s="97"/>
      <c r="Q360" s="224">
        <v>0</v>
      </c>
      <c r="R360" s="224"/>
      <c r="S360" s="78"/>
      <c r="T360" s="97"/>
      <c r="U360" s="217">
        <f>Q360/Q$361*100</f>
        <v>0</v>
      </c>
      <c r="V360" s="217"/>
      <c r="W360" s="78"/>
      <c r="X360" s="1"/>
      <c r="Y360" s="1"/>
    </row>
    <row r="361" spans="1:44" s="2" customFormat="1" ht="21" customHeight="1">
      <c r="B361" s="112" t="s">
        <v>89</v>
      </c>
      <c r="C361" s="112"/>
      <c r="D361" s="112"/>
      <c r="E361" s="112"/>
      <c r="F361" s="112"/>
      <c r="G361" s="112"/>
      <c r="H361" s="97"/>
      <c r="I361" s="217">
        <f>SUM(I358:J360)</f>
        <v>97.509999999999991</v>
      </c>
      <c r="J361" s="217"/>
      <c r="K361" s="78"/>
      <c r="L361" s="97"/>
      <c r="M361" s="217">
        <f>SUM(M358:N360)</f>
        <v>100</v>
      </c>
      <c r="N361" s="217"/>
      <c r="O361" s="78"/>
      <c r="P361" s="97"/>
      <c r="Q361" s="217">
        <f>SUM(Q358:R360)</f>
        <v>144.30000000000001</v>
      </c>
      <c r="R361" s="217"/>
      <c r="S361" s="78"/>
      <c r="T361" s="97"/>
      <c r="U361" s="217">
        <f>SUM(U358:V360)</f>
        <v>99.999999999999986</v>
      </c>
      <c r="V361" s="217"/>
      <c r="W361" s="78"/>
      <c r="X361" s="1"/>
      <c r="Y361" s="1"/>
    </row>
    <row r="362" spans="1:44" s="2" customFormat="1" ht="21" customHeight="1">
      <c r="B362" s="31" t="s">
        <v>101</v>
      </c>
      <c r="C362" s="41" t="s">
        <v>425</v>
      </c>
      <c r="D362" s="82"/>
      <c r="E362" s="82"/>
      <c r="F362" s="82"/>
      <c r="G362" s="82"/>
      <c r="H362" s="82"/>
      <c r="I362" s="38"/>
      <c r="J362" s="38"/>
      <c r="K362" s="82"/>
      <c r="L362" s="82"/>
      <c r="M362" s="38"/>
      <c r="N362" s="38"/>
      <c r="O362" s="82"/>
      <c r="P362" s="82"/>
      <c r="Q362" s="38"/>
      <c r="R362" s="38"/>
      <c r="S362" s="82"/>
      <c r="T362" s="82"/>
      <c r="U362" s="38"/>
      <c r="V362" s="38"/>
      <c r="W362" s="82"/>
      <c r="X362" s="1"/>
      <c r="Y362" s="1"/>
    </row>
    <row r="363" spans="1:44" s="2" customFormat="1" ht="21" customHeight="1">
      <c r="B363" s="82"/>
      <c r="C363" s="82"/>
      <c r="D363" s="82"/>
      <c r="E363" s="82"/>
      <c r="F363" s="82"/>
      <c r="G363" s="82"/>
      <c r="H363" s="82"/>
      <c r="I363" s="38"/>
      <c r="J363" s="38"/>
      <c r="K363" s="82"/>
      <c r="L363" s="82"/>
      <c r="M363" s="38"/>
      <c r="N363" s="38"/>
      <c r="O363" s="82"/>
      <c r="P363" s="82"/>
      <c r="Q363" s="38"/>
      <c r="R363" s="38"/>
      <c r="S363" s="82"/>
      <c r="T363" s="82"/>
      <c r="U363" s="38"/>
      <c r="V363" s="38"/>
      <c r="W363" s="82"/>
      <c r="X363" s="1"/>
      <c r="Y363" s="1"/>
    </row>
    <row r="364" spans="1:44" s="2" customFormat="1" ht="21" customHeight="1">
      <c r="A364" s="64" t="s">
        <v>463</v>
      </c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417</v>
      </c>
      <c r="Z364" s="66"/>
      <c r="AA364" s="66"/>
      <c r="AB364" s="66"/>
      <c r="AC364" s="66"/>
      <c r="AD364" s="66"/>
    </row>
    <row r="365" spans="1:44" s="2" customFormat="1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44" s="2" customFormat="1" ht="21" customHeight="1">
      <c r="A366" s="1"/>
      <c r="B366" s="2" t="s">
        <v>383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44" s="2" customFormat="1" ht="21" customHeight="1">
      <c r="A367" s="1"/>
      <c r="B367" s="2" t="s">
        <v>308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AN367" s="108"/>
      <c r="AO367" s="109"/>
      <c r="AP367" s="109"/>
      <c r="AQ367" s="109"/>
      <c r="AR367" s="108"/>
    </row>
    <row r="368" spans="1:44" s="2" customFormat="1" ht="21" customHeight="1">
      <c r="A368" s="1"/>
      <c r="B368" s="1"/>
      <c r="C368" s="1"/>
      <c r="D368" s="1"/>
      <c r="E368" s="1"/>
      <c r="F368" s="1"/>
      <c r="G368" s="1"/>
      <c r="H368" s="1"/>
      <c r="I368" s="2" t="s">
        <v>555</v>
      </c>
      <c r="O368" s="2" t="s">
        <v>570</v>
      </c>
      <c r="X368" s="1"/>
      <c r="Y368" s="1"/>
      <c r="AN368" s="108"/>
      <c r="AO368" s="109"/>
      <c r="AP368" s="109"/>
      <c r="AQ368" s="109"/>
      <c r="AR368" s="108"/>
    </row>
    <row r="369" spans="1:44" s="2" customFormat="1" ht="21" customHeight="1">
      <c r="A369" s="1"/>
      <c r="B369" s="1"/>
      <c r="C369" s="1"/>
      <c r="D369" s="1"/>
      <c r="E369" s="1"/>
      <c r="F369" s="1"/>
      <c r="G369" s="1"/>
      <c r="H369" s="1"/>
      <c r="I369" s="2" t="s">
        <v>489</v>
      </c>
      <c r="J369" s="1"/>
      <c r="K369" s="1"/>
      <c r="L369" s="1"/>
      <c r="M369" s="1"/>
      <c r="N369" s="1"/>
      <c r="O369" s="2" t="s">
        <v>557</v>
      </c>
      <c r="X369" s="1"/>
      <c r="Y369" s="1"/>
      <c r="AN369" s="108"/>
      <c r="AO369" s="109"/>
      <c r="AP369" s="109"/>
      <c r="AQ369" s="109"/>
      <c r="AR369" s="108"/>
    </row>
    <row r="370" spans="1:44" s="2" customFormat="1" ht="21" customHeight="1">
      <c r="A370" s="1"/>
      <c r="B370" s="1"/>
      <c r="C370" s="1"/>
      <c r="D370" s="1"/>
      <c r="E370" s="1"/>
      <c r="F370" s="1"/>
      <c r="G370" s="1"/>
      <c r="H370" s="1"/>
      <c r="I370" s="2" t="s">
        <v>559</v>
      </c>
      <c r="J370" s="1"/>
      <c r="K370" s="1"/>
      <c r="L370" s="1"/>
      <c r="M370" s="1"/>
      <c r="N370" s="1"/>
      <c r="O370" s="2" t="s">
        <v>558</v>
      </c>
      <c r="X370" s="1"/>
      <c r="Y370" s="1"/>
      <c r="AN370" s="108"/>
      <c r="AO370" s="109"/>
      <c r="AP370" s="109"/>
      <c r="AQ370" s="109"/>
      <c r="AR370" s="108"/>
    </row>
    <row r="371" spans="1:44" s="2" customFormat="1" ht="21" customHeight="1">
      <c r="A371" s="1"/>
      <c r="B371" s="1"/>
      <c r="C371" s="1"/>
      <c r="D371" s="1"/>
      <c r="E371" s="1"/>
      <c r="F371" s="1"/>
      <c r="G371" s="1"/>
      <c r="H371" s="1"/>
      <c r="I371" s="2" t="s">
        <v>560</v>
      </c>
      <c r="J371" s="1"/>
      <c r="K371" s="1"/>
      <c r="L371" s="1"/>
      <c r="M371" s="1"/>
      <c r="N371" s="1"/>
      <c r="O371" s="2" t="s">
        <v>561</v>
      </c>
      <c r="X371" s="1"/>
      <c r="Y371" s="1"/>
      <c r="AN371" s="109"/>
      <c r="AO371" s="109"/>
      <c r="AP371" s="109"/>
      <c r="AQ371" s="109"/>
      <c r="AR371" s="108"/>
    </row>
    <row r="372" spans="1:44" s="2" customFormat="1" ht="21" customHeight="1">
      <c r="B372" s="1"/>
      <c r="C372" s="1"/>
      <c r="D372" s="1"/>
      <c r="E372" s="1"/>
      <c r="F372" s="1"/>
      <c r="G372" s="1"/>
      <c r="H372" s="1"/>
      <c r="I372" s="2" t="s">
        <v>556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1" t="s">
        <v>30</v>
      </c>
      <c r="X372" s="1"/>
      <c r="Y372" s="1"/>
    </row>
    <row r="373" spans="1:44" s="2" customFormat="1" ht="21" customHeight="1">
      <c r="A373" s="1"/>
      <c r="B373" s="119" t="s">
        <v>77</v>
      </c>
      <c r="C373" s="125"/>
      <c r="D373" s="125"/>
      <c r="E373" s="125"/>
      <c r="F373" s="125"/>
      <c r="G373" s="120"/>
      <c r="H373" s="112" t="str">
        <f>O353</f>
        <v>제47기 3분기말(금분기)</v>
      </c>
      <c r="I373" s="112"/>
      <c r="J373" s="112"/>
      <c r="K373" s="112"/>
      <c r="L373" s="112"/>
      <c r="M373" s="112"/>
      <c r="N373" s="112"/>
      <c r="O373" s="112"/>
      <c r="P373" s="112" t="str">
        <f>O354</f>
        <v>제46기 1분기말(전년동기)</v>
      </c>
      <c r="Q373" s="112"/>
      <c r="R373" s="112"/>
      <c r="S373" s="112"/>
      <c r="T373" s="112"/>
      <c r="U373" s="112"/>
      <c r="V373" s="112"/>
      <c r="W373" s="112"/>
      <c r="X373" s="1"/>
      <c r="Y373" s="1"/>
    </row>
    <row r="374" spans="1:44" s="2" customFormat="1" ht="21" customHeight="1">
      <c r="A374" s="1"/>
      <c r="B374" s="121"/>
      <c r="C374" s="126"/>
      <c r="D374" s="126"/>
      <c r="E374" s="126"/>
      <c r="F374" s="126"/>
      <c r="G374" s="122"/>
      <c r="H374" s="139" t="s">
        <v>384</v>
      </c>
      <c r="I374" s="140"/>
      <c r="J374" s="140"/>
      <c r="K374" s="141"/>
      <c r="L374" s="140" t="s">
        <v>385</v>
      </c>
      <c r="M374" s="140"/>
      <c r="N374" s="140"/>
      <c r="O374" s="141"/>
      <c r="P374" s="139" t="s">
        <v>386</v>
      </c>
      <c r="Q374" s="140"/>
      <c r="R374" s="140"/>
      <c r="S374" s="141"/>
      <c r="T374" s="140" t="s">
        <v>385</v>
      </c>
      <c r="U374" s="140"/>
      <c r="V374" s="140"/>
      <c r="W374" s="141"/>
      <c r="X374" s="1"/>
      <c r="Y374" s="1"/>
    </row>
    <row r="375" spans="1:44" s="2" customFormat="1" ht="21" customHeight="1">
      <c r="B375" s="119" t="s">
        <v>95</v>
      </c>
      <c r="C375" s="140"/>
      <c r="D375" s="140"/>
      <c r="E375" s="140"/>
      <c r="F375" s="140"/>
      <c r="G375" s="141"/>
      <c r="H375" s="222">
        <v>0</v>
      </c>
      <c r="I375" s="223"/>
      <c r="J375" s="223"/>
      <c r="K375" s="223"/>
      <c r="L375" s="222">
        <f>SUM(L376:O377)</f>
        <v>0</v>
      </c>
      <c r="M375" s="223"/>
      <c r="N375" s="223"/>
      <c r="O375" s="223"/>
      <c r="P375" s="139">
        <v>0</v>
      </c>
      <c r="Q375" s="140"/>
      <c r="R375" s="140"/>
      <c r="S375" s="140"/>
      <c r="T375" s="139">
        <f>SUM(T376:W377)</f>
        <v>0</v>
      </c>
      <c r="U375" s="140"/>
      <c r="V375" s="140"/>
      <c r="W375" s="141"/>
      <c r="Y375" s="1"/>
    </row>
    <row r="376" spans="1:44" s="2" customFormat="1" ht="21" customHeight="1">
      <c r="B376" s="221"/>
      <c r="C376" s="139" t="s">
        <v>93</v>
      </c>
      <c r="D376" s="140"/>
      <c r="E376" s="140"/>
      <c r="F376" s="140"/>
      <c r="G376" s="141"/>
      <c r="H376" s="222">
        <v>0</v>
      </c>
      <c r="I376" s="223"/>
      <c r="J376" s="223"/>
      <c r="K376" s="223"/>
      <c r="L376" s="222">
        <v>0</v>
      </c>
      <c r="M376" s="223"/>
      <c r="N376" s="223"/>
      <c r="O376" s="223"/>
      <c r="P376" s="139">
        <v>0</v>
      </c>
      <c r="Q376" s="140"/>
      <c r="R376" s="140"/>
      <c r="S376" s="140">
        <v>0</v>
      </c>
      <c r="T376" s="139">
        <v>0</v>
      </c>
      <c r="U376" s="140"/>
      <c r="V376" s="140"/>
      <c r="W376" s="141"/>
      <c r="Y376" s="1"/>
    </row>
    <row r="377" spans="1:44" ht="21" customHeight="1">
      <c r="A377" s="2"/>
      <c r="B377" s="115"/>
      <c r="C377" s="139" t="s">
        <v>94</v>
      </c>
      <c r="D377" s="140"/>
      <c r="E377" s="140"/>
      <c r="F377" s="140"/>
      <c r="G377" s="141"/>
      <c r="H377" s="139">
        <v>0</v>
      </c>
      <c r="I377" s="140"/>
      <c r="J377" s="140"/>
      <c r="K377" s="140"/>
      <c r="L377" s="139">
        <v>0</v>
      </c>
      <c r="M377" s="140"/>
      <c r="N377" s="140"/>
      <c r="O377" s="140"/>
      <c r="P377" s="139">
        <v>0</v>
      </c>
      <c r="Q377" s="140"/>
      <c r="R377" s="140"/>
      <c r="S377" s="140"/>
      <c r="T377" s="139">
        <v>0</v>
      </c>
      <c r="U377" s="140"/>
      <c r="V377" s="140"/>
      <c r="W377" s="141"/>
      <c r="X377" s="2"/>
    </row>
    <row r="378" spans="1:44" ht="21" customHeight="1">
      <c r="A378" s="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2"/>
    </row>
    <row r="379" spans="1:44" ht="21" customHeight="1">
      <c r="A379" s="2"/>
      <c r="B379" s="41" t="s">
        <v>387</v>
      </c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2"/>
    </row>
    <row r="380" spans="1:44" ht="21" customHeight="1">
      <c r="A380" s="2"/>
      <c r="B380" s="2" t="s">
        <v>308</v>
      </c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2"/>
    </row>
    <row r="381" spans="1:44" s="2" customFormat="1" ht="21" customHeight="1">
      <c r="A381" s="1"/>
      <c r="B381" s="66" t="s">
        <v>498</v>
      </c>
      <c r="C381" s="65"/>
      <c r="D381" s="65"/>
      <c r="E381" s="65"/>
      <c r="F381" s="65"/>
      <c r="G381" s="65"/>
      <c r="H381" s="6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44" ht="21" customHeight="1">
      <c r="A382" s="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41"/>
      <c r="N382" s="82"/>
      <c r="O382" s="41" t="str">
        <f>O353</f>
        <v>제47기 3분기말(금분기)</v>
      </c>
      <c r="P382" s="82"/>
      <c r="Q382" s="82"/>
      <c r="R382" s="82"/>
      <c r="S382" s="82"/>
      <c r="T382" s="82"/>
      <c r="U382" s="41" t="str">
        <f>U353</f>
        <v>:2016년09월말</v>
      </c>
      <c r="V382" s="82"/>
      <c r="W382" s="82"/>
      <c r="X382" s="2"/>
    </row>
    <row r="383" spans="1:44" ht="21" customHeight="1">
      <c r="A383" s="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41" t="str">
        <f>O354</f>
        <v>제46기 1분기말(전년동기)</v>
      </c>
      <c r="P383" s="82"/>
      <c r="Q383" s="82"/>
      <c r="R383" s="82"/>
      <c r="S383" s="82"/>
      <c r="T383" s="82"/>
      <c r="U383" s="41" t="str">
        <f>U354</f>
        <v>:2015년09월말</v>
      </c>
      <c r="V383" s="82"/>
      <c r="W383" s="82"/>
      <c r="X383" s="2"/>
    </row>
    <row r="384" spans="1:44" ht="21" customHeight="1">
      <c r="A384" s="2"/>
      <c r="W384" s="11" t="s">
        <v>30</v>
      </c>
      <c r="X384" s="2"/>
    </row>
    <row r="385" spans="1:25" s="2" customFormat="1" ht="21" customHeight="1">
      <c r="A385" s="1"/>
      <c r="B385" s="119" t="s">
        <v>77</v>
      </c>
      <c r="C385" s="125"/>
      <c r="D385" s="125"/>
      <c r="E385" s="125"/>
      <c r="F385" s="125"/>
      <c r="G385" s="120"/>
      <c r="H385" s="119" t="str">
        <f>O382</f>
        <v>제47기 3분기말(금분기)</v>
      </c>
      <c r="I385" s="125"/>
      <c r="J385" s="125"/>
      <c r="K385" s="125"/>
      <c r="L385" s="125"/>
      <c r="M385" s="125"/>
      <c r="N385" s="125"/>
      <c r="O385" s="120"/>
      <c r="P385" s="119" t="str">
        <f>O383</f>
        <v>제46기 1분기말(전년동기)</v>
      </c>
      <c r="Q385" s="125"/>
      <c r="R385" s="125"/>
      <c r="S385" s="125"/>
      <c r="T385" s="125"/>
      <c r="U385" s="125"/>
      <c r="V385" s="125"/>
      <c r="W385" s="120"/>
      <c r="X385" s="1"/>
      <c r="Y385" s="1"/>
    </row>
    <row r="386" spans="1:25" s="2" customFormat="1" ht="21" customHeight="1">
      <c r="A386" s="1"/>
      <c r="B386" s="121"/>
      <c r="C386" s="126"/>
      <c r="D386" s="126"/>
      <c r="E386" s="126"/>
      <c r="F386" s="126"/>
      <c r="G386" s="122"/>
      <c r="H386" s="121"/>
      <c r="I386" s="126"/>
      <c r="J386" s="126"/>
      <c r="K386" s="126"/>
      <c r="L386" s="126"/>
      <c r="M386" s="126"/>
      <c r="N386" s="126"/>
      <c r="O386" s="122"/>
      <c r="P386" s="121"/>
      <c r="Q386" s="126"/>
      <c r="R386" s="126"/>
      <c r="S386" s="126"/>
      <c r="T386" s="126"/>
      <c r="U386" s="126"/>
      <c r="V386" s="126"/>
      <c r="W386" s="122"/>
      <c r="X386" s="1"/>
      <c r="Y386" s="1"/>
    </row>
    <row r="387" spans="1:25" s="2" customFormat="1" ht="21" customHeight="1">
      <c r="B387" s="119" t="s">
        <v>442</v>
      </c>
      <c r="C387" s="140"/>
      <c r="D387" s="140"/>
      <c r="E387" s="140"/>
      <c r="F387" s="140"/>
      <c r="G387" s="141"/>
      <c r="H387" s="139">
        <f>SUM(H388:O389)</f>
        <v>0.54</v>
      </c>
      <c r="I387" s="140"/>
      <c r="J387" s="140"/>
      <c r="K387" s="140"/>
      <c r="L387" s="140"/>
      <c r="M387" s="140"/>
      <c r="N387" s="140"/>
      <c r="O387" s="141"/>
      <c r="P387" s="139">
        <v>0.82</v>
      </c>
      <c r="Q387" s="140"/>
      <c r="R387" s="140"/>
      <c r="S387" s="140"/>
      <c r="T387" s="140"/>
      <c r="U387" s="140"/>
      <c r="V387" s="140"/>
      <c r="W387" s="141"/>
      <c r="Y387" s="1"/>
    </row>
    <row r="388" spans="1:25" s="2" customFormat="1" ht="21" customHeight="1">
      <c r="B388" s="221"/>
      <c r="C388" s="139" t="s">
        <v>443</v>
      </c>
      <c r="D388" s="140"/>
      <c r="E388" s="140"/>
      <c r="F388" s="140"/>
      <c r="G388" s="141"/>
      <c r="H388" s="139">
        <v>0.54</v>
      </c>
      <c r="I388" s="140"/>
      <c r="J388" s="140"/>
      <c r="K388" s="140"/>
      <c r="L388" s="140"/>
      <c r="M388" s="140"/>
      <c r="N388" s="140"/>
      <c r="O388" s="141"/>
      <c r="P388" s="139">
        <v>0.82</v>
      </c>
      <c r="Q388" s="140"/>
      <c r="R388" s="140"/>
      <c r="S388" s="140"/>
      <c r="T388" s="140"/>
      <c r="U388" s="140"/>
      <c r="V388" s="140"/>
      <c r="W388" s="141"/>
      <c r="Y388" s="1"/>
    </row>
    <row r="389" spans="1:25" ht="21" customHeight="1">
      <c r="A389" s="2"/>
      <c r="B389" s="115"/>
      <c r="C389" s="139" t="s">
        <v>94</v>
      </c>
      <c r="D389" s="140"/>
      <c r="E389" s="140"/>
      <c r="F389" s="140"/>
      <c r="G389" s="141"/>
      <c r="H389" s="139"/>
      <c r="I389" s="140"/>
      <c r="J389" s="140"/>
      <c r="K389" s="140"/>
      <c r="L389" s="140"/>
      <c r="M389" s="140"/>
      <c r="N389" s="140"/>
      <c r="O389" s="141"/>
      <c r="P389" s="139"/>
      <c r="Q389" s="140"/>
      <c r="R389" s="140"/>
      <c r="S389" s="140"/>
      <c r="T389" s="140"/>
      <c r="U389" s="140"/>
      <c r="V389" s="140"/>
      <c r="W389" s="141"/>
      <c r="X389" s="2"/>
    </row>
    <row r="390" spans="1:25" ht="21" customHeight="1">
      <c r="A390" s="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2"/>
    </row>
    <row r="391" spans="1:25" ht="21" customHeight="1">
      <c r="A391" s="54" t="s">
        <v>464</v>
      </c>
      <c r="X391" s="10"/>
      <c r="Y391" s="1" t="s">
        <v>417</v>
      </c>
    </row>
    <row r="392" spans="1:25" s="10" customFormat="1" ht="21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1" customHeight="1">
      <c r="B393" s="10" t="s">
        <v>96</v>
      </c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2"/>
    </row>
    <row r="394" spans="1:25" ht="21" customHeight="1">
      <c r="B394" s="2" t="s">
        <v>308</v>
      </c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2"/>
    </row>
    <row r="395" spans="1:25" ht="21" customHeight="1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2" t="str">
        <f>O382</f>
        <v>제47기 3분기말(금분기)</v>
      </c>
      <c r="P395" s="2"/>
      <c r="Q395" s="2"/>
      <c r="R395" s="2"/>
      <c r="S395" s="2"/>
      <c r="T395" s="2"/>
      <c r="U395" s="2" t="str">
        <f>U382</f>
        <v>:2016년09월말</v>
      </c>
      <c r="V395" s="2"/>
      <c r="W395" s="10"/>
      <c r="X395" s="2"/>
    </row>
    <row r="396" spans="1:25" ht="21" customHeight="1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2" t="str">
        <f>O383</f>
        <v>제46기 1분기말(전년동기)</v>
      </c>
      <c r="P396" s="2"/>
      <c r="Q396" s="2"/>
      <c r="R396" s="2"/>
      <c r="S396" s="2"/>
      <c r="T396" s="2"/>
      <c r="U396" s="2" t="str">
        <f>U383</f>
        <v>:2015년09월말</v>
      </c>
      <c r="V396" s="2"/>
      <c r="W396" s="10"/>
      <c r="X396" s="2"/>
    </row>
    <row r="397" spans="1:25" ht="21" customHeight="1">
      <c r="W397" s="11" t="s">
        <v>30</v>
      </c>
      <c r="X397" s="2"/>
    </row>
    <row r="398" spans="1:25" s="2" customFormat="1" ht="21" customHeight="1">
      <c r="A398" s="1"/>
      <c r="B398" s="112" t="s">
        <v>77</v>
      </c>
      <c r="C398" s="112"/>
      <c r="D398" s="112"/>
      <c r="E398" s="112"/>
      <c r="F398" s="112"/>
      <c r="G398" s="112"/>
      <c r="H398" s="112" t="str">
        <f>O395</f>
        <v>제47기 3분기말(금분기)</v>
      </c>
      <c r="I398" s="112"/>
      <c r="J398" s="112"/>
      <c r="K398" s="112"/>
      <c r="L398" s="112"/>
      <c r="M398" s="112"/>
      <c r="N398" s="112"/>
      <c r="O398" s="112"/>
      <c r="P398" s="112" t="str">
        <f>O396</f>
        <v>제46기 1분기말(전년동기)</v>
      </c>
      <c r="Q398" s="112"/>
      <c r="R398" s="112"/>
      <c r="S398" s="112"/>
      <c r="T398" s="112"/>
      <c r="U398" s="112"/>
      <c r="V398" s="112"/>
      <c r="W398" s="112"/>
      <c r="Y398" s="1"/>
    </row>
    <row r="399" spans="1:25" s="2" customFormat="1" ht="21" customHeight="1">
      <c r="A399" s="10"/>
      <c r="B399" s="112" t="s">
        <v>97</v>
      </c>
      <c r="C399" s="112"/>
      <c r="D399" s="112"/>
      <c r="E399" s="112"/>
      <c r="F399" s="112"/>
      <c r="G399" s="112"/>
      <c r="H399" s="76"/>
      <c r="I399" s="77"/>
      <c r="J399" s="77"/>
      <c r="K399" s="220">
        <v>31.69</v>
      </c>
      <c r="L399" s="220"/>
      <c r="M399" s="77"/>
      <c r="N399" s="77"/>
      <c r="O399" s="78"/>
      <c r="P399" s="76"/>
      <c r="Q399" s="77"/>
      <c r="R399" s="77"/>
      <c r="S399" s="220">
        <v>31.89</v>
      </c>
      <c r="T399" s="220"/>
      <c r="U399" s="77"/>
      <c r="V399" s="77"/>
      <c r="W399" s="78"/>
      <c r="Y399" s="1"/>
    </row>
    <row r="400" spans="1:25" s="2" customFormat="1" ht="21" customHeight="1">
      <c r="A400" s="1"/>
      <c r="B400" s="112" t="s">
        <v>98</v>
      </c>
      <c r="C400" s="112"/>
      <c r="D400" s="112"/>
      <c r="E400" s="112"/>
      <c r="F400" s="112"/>
      <c r="G400" s="112"/>
      <c r="H400" s="76"/>
      <c r="I400" s="77"/>
      <c r="J400" s="77"/>
      <c r="K400" s="220">
        <v>0.01</v>
      </c>
      <c r="L400" s="220"/>
      <c r="M400" s="77"/>
      <c r="N400" s="77"/>
      <c r="O400" s="78"/>
      <c r="P400" s="76"/>
      <c r="Q400" s="77"/>
      <c r="R400" s="77"/>
      <c r="S400" s="220">
        <v>0.01</v>
      </c>
      <c r="T400" s="220"/>
      <c r="U400" s="77"/>
      <c r="V400" s="77"/>
      <c r="W400" s="78"/>
      <c r="Y400" s="1"/>
    </row>
    <row r="401" spans="1:25" s="2" customFormat="1" ht="21" customHeight="1">
      <c r="A401" s="1"/>
      <c r="B401" s="112" t="s">
        <v>99</v>
      </c>
      <c r="C401" s="112"/>
      <c r="D401" s="112"/>
      <c r="E401" s="112"/>
      <c r="F401" s="112"/>
      <c r="G401" s="112"/>
      <c r="H401" s="76"/>
      <c r="I401" s="77"/>
      <c r="J401" s="77"/>
      <c r="K401" s="220">
        <v>0.01</v>
      </c>
      <c r="L401" s="220"/>
      <c r="M401" s="77"/>
      <c r="N401" s="77"/>
      <c r="O401" s="78"/>
      <c r="P401" s="76"/>
      <c r="Q401" s="77"/>
      <c r="R401" s="77"/>
      <c r="S401" s="220">
        <v>0.01</v>
      </c>
      <c r="T401" s="220"/>
      <c r="U401" s="77"/>
      <c r="V401" s="77"/>
      <c r="W401" s="78"/>
      <c r="Y401" s="1"/>
    </row>
    <row r="402" spans="1:25" s="2" customFormat="1" ht="21" customHeight="1">
      <c r="A402" s="1"/>
      <c r="B402" s="112" t="s">
        <v>100</v>
      </c>
      <c r="C402" s="112"/>
      <c r="D402" s="112"/>
      <c r="E402" s="112"/>
      <c r="F402" s="112"/>
      <c r="G402" s="112"/>
      <c r="H402" s="76"/>
      <c r="I402" s="77"/>
      <c r="J402" s="77"/>
      <c r="K402" s="220">
        <f>K401-0.01</f>
        <v>0</v>
      </c>
      <c r="L402" s="220"/>
      <c r="M402" s="77"/>
      <c r="N402" s="77"/>
      <c r="O402" s="78"/>
      <c r="P402" s="76"/>
      <c r="Q402" s="77"/>
      <c r="R402" s="77"/>
      <c r="S402" s="220">
        <v>0</v>
      </c>
      <c r="T402" s="220"/>
      <c r="U402" s="77"/>
      <c r="V402" s="77"/>
      <c r="W402" s="78"/>
      <c r="Y402" s="1"/>
    </row>
    <row r="403" spans="1:25" s="2" customFormat="1" ht="21" customHeight="1">
      <c r="A403" s="1"/>
      <c r="B403" s="11" t="s">
        <v>101</v>
      </c>
      <c r="C403" s="2" t="s">
        <v>102</v>
      </c>
      <c r="Y403" s="1"/>
    </row>
    <row r="404" spans="1:25" s="2" customFormat="1" ht="21" customHeight="1">
      <c r="A404" s="1"/>
      <c r="C404" s="2" t="s">
        <v>103</v>
      </c>
      <c r="Y404" s="1"/>
    </row>
    <row r="405" spans="1:25" s="2" customFormat="1" ht="21" customHeight="1">
      <c r="A405" s="1"/>
      <c r="C405" s="2" t="s">
        <v>104</v>
      </c>
      <c r="Y405" s="1"/>
    </row>
    <row r="406" spans="1:25" s="2" customFormat="1" ht="21" customHeight="1">
      <c r="A406" s="1"/>
      <c r="C406" s="178" t="s">
        <v>533</v>
      </c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Y406" s="1"/>
    </row>
    <row r="407" spans="1:25" s="2" customFormat="1" ht="21" customHeight="1">
      <c r="A407" s="1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Y407" s="1"/>
    </row>
    <row r="408" spans="1:25" s="2" customFormat="1" ht="21" customHeight="1">
      <c r="A408" s="1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Y408" s="1"/>
    </row>
    <row r="409" spans="1:25" s="2" customFormat="1" ht="21" customHeight="1">
      <c r="A409" s="1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Y409" s="1"/>
    </row>
    <row r="410" spans="1:25" s="2" customFormat="1" ht="21" customHeight="1">
      <c r="A410" s="1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Y410" s="1"/>
    </row>
    <row r="411" spans="1:25" s="2" customFormat="1" ht="21" customHeight="1">
      <c r="A411" s="1"/>
      <c r="C411" s="178" t="s">
        <v>534</v>
      </c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Y411" s="1"/>
    </row>
    <row r="412" spans="1:25" s="2" customFormat="1" ht="21" customHeight="1">
      <c r="A412" s="1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Y412" s="1"/>
    </row>
    <row r="413" spans="1:25" ht="21" customHeight="1">
      <c r="A413" s="2"/>
      <c r="B413" s="2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2"/>
      <c r="X413" s="2"/>
    </row>
    <row r="414" spans="1:25" ht="21" customHeight="1">
      <c r="A414" s="2"/>
      <c r="B414" s="2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2"/>
      <c r="X414" s="2"/>
    </row>
    <row r="415" spans="1:25" ht="21" customHeight="1">
      <c r="A415" s="2"/>
      <c r="B415" s="10" t="s">
        <v>105</v>
      </c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5" ht="21" customHeight="1">
      <c r="A416" s="2"/>
      <c r="B416" s="2" t="s">
        <v>307</v>
      </c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5" ht="21" customHeight="1">
      <c r="A417" s="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2" t="str">
        <f>O77</f>
        <v>제47기 3분기말(금분기)</v>
      </c>
      <c r="P417" s="2"/>
      <c r="Q417" s="2"/>
      <c r="R417" s="2"/>
      <c r="S417" s="2"/>
      <c r="T417" s="2"/>
      <c r="U417" s="2" t="str">
        <f>U77</f>
        <v>:2016년09월말</v>
      </c>
      <c r="V417" s="2"/>
      <c r="W417" s="10"/>
    </row>
    <row r="418" spans="1:25" ht="21" customHeight="1">
      <c r="A418" s="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2" t="str">
        <f>O78</f>
        <v>제47기 2분기말(직전분기)</v>
      </c>
      <c r="P418" s="2"/>
      <c r="Q418" s="2"/>
      <c r="R418" s="2"/>
      <c r="S418" s="2"/>
      <c r="T418" s="2"/>
      <c r="U418" s="2" t="str">
        <f>U78</f>
        <v>:2016년06월말</v>
      </c>
      <c r="V418" s="2"/>
      <c r="W418" s="10"/>
    </row>
    <row r="419" spans="1:25" ht="21" customHeight="1">
      <c r="A419" s="2"/>
      <c r="W419" s="11" t="s">
        <v>30</v>
      </c>
      <c r="X419" s="10"/>
    </row>
    <row r="420" spans="1:25" s="10" customFormat="1" ht="21" customHeight="1">
      <c r="A420" s="2"/>
      <c r="B420" s="112" t="s">
        <v>106</v>
      </c>
      <c r="C420" s="112"/>
      <c r="D420" s="112"/>
      <c r="E420" s="112"/>
      <c r="F420" s="116" t="str">
        <f>O417</f>
        <v>제47기 3분기말(금분기)</v>
      </c>
      <c r="G420" s="116"/>
      <c r="H420" s="116"/>
      <c r="I420" s="116"/>
      <c r="J420" s="116" t="str">
        <f>O418</f>
        <v>제47기 2분기말(직전분기)</v>
      </c>
      <c r="K420" s="116"/>
      <c r="L420" s="116"/>
      <c r="M420" s="116"/>
      <c r="N420" s="112" t="s">
        <v>107</v>
      </c>
      <c r="O420" s="112"/>
      <c r="P420" s="112"/>
      <c r="Q420" s="139" t="s">
        <v>108</v>
      </c>
      <c r="R420" s="140"/>
      <c r="S420" s="140"/>
      <c r="T420" s="141"/>
      <c r="U420" s="76" t="s">
        <v>300</v>
      </c>
      <c r="V420" s="77"/>
      <c r="W420" s="78" t="s">
        <v>301</v>
      </c>
      <c r="X420" s="1"/>
      <c r="Y420" s="1"/>
    </row>
    <row r="421" spans="1:25" ht="21" customHeight="1">
      <c r="A421" s="10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39"/>
      <c r="R421" s="140"/>
      <c r="S421" s="140"/>
      <c r="T421" s="141"/>
      <c r="U421" s="76"/>
      <c r="V421" s="77"/>
      <c r="W421" s="78"/>
      <c r="X421" s="2"/>
    </row>
    <row r="422" spans="1:25" ht="21" customHeight="1"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39"/>
      <c r="R422" s="140"/>
      <c r="S422" s="140"/>
      <c r="T422" s="141"/>
      <c r="U422" s="76"/>
      <c r="V422" s="77"/>
      <c r="W422" s="78"/>
      <c r="X422" s="2"/>
    </row>
    <row r="423" spans="1:25" ht="21" customHeight="1">
      <c r="A423" s="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39"/>
      <c r="R423" s="140"/>
      <c r="S423" s="140"/>
      <c r="T423" s="141"/>
      <c r="U423" s="76"/>
      <c r="V423" s="77"/>
      <c r="W423" s="78"/>
      <c r="X423" s="2"/>
    </row>
    <row r="424" spans="1:25" s="2" customFormat="1" ht="21" customHeight="1"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39"/>
      <c r="R424" s="140"/>
      <c r="S424" s="140"/>
      <c r="T424" s="141"/>
      <c r="U424" s="76"/>
      <c r="V424" s="77"/>
      <c r="W424" s="78"/>
      <c r="X424" s="1"/>
      <c r="Y424" s="1"/>
    </row>
    <row r="425" spans="1:25" s="2" customFormat="1" ht="21" customHeight="1"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39"/>
      <c r="R425" s="140"/>
      <c r="S425" s="140"/>
      <c r="T425" s="141"/>
      <c r="U425" s="76"/>
      <c r="V425" s="77"/>
      <c r="W425" s="78"/>
      <c r="X425" s="1"/>
      <c r="Y425" s="1"/>
    </row>
    <row r="426" spans="1:25" s="2" customFormat="1" ht="21" customHeight="1">
      <c r="B426" s="11" t="s">
        <v>101</v>
      </c>
      <c r="C426" s="2" t="s">
        <v>215</v>
      </c>
      <c r="X426" s="1"/>
      <c r="Y426" s="1"/>
    </row>
    <row r="427" spans="1:25" s="2" customFormat="1" ht="21" customHeight="1">
      <c r="C427" s="2" t="s">
        <v>217</v>
      </c>
      <c r="X427" s="1"/>
      <c r="Y427" s="1"/>
    </row>
    <row r="428" spans="1:25" ht="21" customHeight="1">
      <c r="A428" s="2"/>
      <c r="B428" s="2"/>
      <c r="C428" s="2" t="s">
        <v>216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5" ht="21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5" s="2" customFormat="1" ht="21" customHeight="1">
      <c r="B430" s="10" t="s">
        <v>109</v>
      </c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"/>
      <c r="Y430" s="1"/>
    </row>
    <row r="431" spans="1:25" s="2" customFormat="1" ht="21" customHeight="1">
      <c r="B431" s="2" t="str">
        <f>B154</f>
        <v>제47기 3분기말(금분기)</v>
      </c>
      <c r="C431" s="1"/>
      <c r="D431" s="1"/>
      <c r="E431" s="1"/>
      <c r="G431" s="1"/>
      <c r="H431" s="1"/>
      <c r="I431" s="75" t="str">
        <f>I143</f>
        <v>: 2016년09월말 현재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1" t="s">
        <v>30</v>
      </c>
      <c r="X431" s="1"/>
      <c r="Y431" s="1"/>
    </row>
    <row r="432" spans="1:25" s="2" customFormat="1" ht="21" customHeight="1">
      <c r="A432" s="1"/>
      <c r="B432" s="172" t="s">
        <v>110</v>
      </c>
      <c r="C432" s="173"/>
      <c r="D432" s="173"/>
      <c r="E432" s="174"/>
      <c r="F432" s="172" t="s">
        <v>111</v>
      </c>
      <c r="G432" s="173"/>
      <c r="H432" s="173"/>
      <c r="I432" s="174"/>
      <c r="J432" s="172" t="str">
        <f>B431</f>
        <v>제47기 3분기말(금분기)</v>
      </c>
      <c r="K432" s="173"/>
      <c r="L432" s="173"/>
      <c r="M432" s="174"/>
      <c r="N432" s="172" t="s">
        <v>112</v>
      </c>
      <c r="O432" s="173"/>
      <c r="P432" s="173"/>
      <c r="Q432" s="174"/>
      <c r="R432" s="172" t="s">
        <v>113</v>
      </c>
      <c r="S432" s="173"/>
      <c r="T432" s="173"/>
      <c r="U432" s="174"/>
      <c r="V432" s="172" t="s">
        <v>32</v>
      </c>
      <c r="W432" s="174"/>
      <c r="X432" s="1"/>
      <c r="Y432" s="1"/>
    </row>
    <row r="433" spans="1:25" s="2" customFormat="1" ht="21" customHeight="1">
      <c r="A433" s="1"/>
      <c r="B433" s="218"/>
      <c r="C433" s="219"/>
      <c r="D433" s="219"/>
      <c r="E433" s="184"/>
      <c r="F433" s="218"/>
      <c r="G433" s="219"/>
      <c r="H433" s="219"/>
      <c r="I433" s="184"/>
      <c r="J433" s="218" t="s">
        <v>388</v>
      </c>
      <c r="K433" s="219"/>
      <c r="L433" s="219"/>
      <c r="M433" s="184"/>
      <c r="N433" s="218"/>
      <c r="O433" s="219"/>
      <c r="P433" s="219"/>
      <c r="Q433" s="184"/>
      <c r="R433" s="218"/>
      <c r="S433" s="219"/>
      <c r="T433" s="219"/>
      <c r="U433" s="184"/>
      <c r="V433" s="218"/>
      <c r="W433" s="184"/>
      <c r="X433" s="1"/>
      <c r="Y433" s="1"/>
    </row>
    <row r="434" spans="1:25" s="2" customFormat="1" ht="21" customHeight="1">
      <c r="A434" s="1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80"/>
      <c r="W434" s="81"/>
      <c r="X434" s="1"/>
      <c r="Y434" s="1"/>
    </row>
    <row r="435" spans="1:25" s="2" customFormat="1" ht="21" customHeight="1">
      <c r="A435" s="1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80"/>
      <c r="W435" s="81"/>
      <c r="X435" s="1"/>
      <c r="Y435" s="1"/>
    </row>
    <row r="436" spans="1:25" s="2" customFormat="1" ht="21" customHeight="1">
      <c r="A436" s="1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80"/>
      <c r="W436" s="81"/>
      <c r="X436" s="1"/>
      <c r="Y436" s="1"/>
    </row>
    <row r="437" spans="1:25" s="2" customFormat="1" ht="21" customHeight="1">
      <c r="A437" s="1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80"/>
      <c r="W437" s="81"/>
      <c r="X437" s="1"/>
      <c r="Y437" s="1"/>
    </row>
    <row r="438" spans="1:25" s="2" customFormat="1" ht="19.5" customHeight="1">
      <c r="A438" s="10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76"/>
      <c r="W438" s="78"/>
      <c r="X438" s="1"/>
      <c r="Y438" s="1"/>
    </row>
    <row r="439" spans="1:25" s="2" customFormat="1" ht="21" customHeight="1">
      <c r="A439" s="1"/>
      <c r="B439" s="11" t="s">
        <v>101</v>
      </c>
      <c r="C439" s="2" t="s">
        <v>114</v>
      </c>
      <c r="X439" s="1"/>
      <c r="Y439" s="1"/>
    </row>
    <row r="440" spans="1:25" s="2" customFormat="1" ht="21" customHeight="1">
      <c r="A440" s="1"/>
      <c r="X440" s="1"/>
      <c r="Y440" s="1"/>
    </row>
    <row r="441" spans="1:25" ht="21" customHeight="1">
      <c r="A441" s="54" t="s">
        <v>465</v>
      </c>
      <c r="X441" s="8"/>
      <c r="Y441" s="1" t="s">
        <v>417</v>
      </c>
    </row>
    <row r="442" spans="1:25" ht="21" customHeight="1">
      <c r="B442" s="2" t="s">
        <v>308</v>
      </c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X442" s="8"/>
    </row>
    <row r="443" spans="1:25" ht="21" customHeight="1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2" t="str">
        <f>O395</f>
        <v>제47기 3분기말(금분기)</v>
      </c>
      <c r="P443" s="2"/>
      <c r="Q443" s="2"/>
      <c r="R443" s="2"/>
      <c r="S443" s="2"/>
      <c r="T443" s="2"/>
      <c r="U443" s="2" t="str">
        <f>U395</f>
        <v>:2016년09월말</v>
      </c>
      <c r="X443" s="8"/>
    </row>
    <row r="444" spans="1:25" ht="21" customHeight="1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2" t="str">
        <f>O396</f>
        <v>제46기 1분기말(전년동기)</v>
      </c>
      <c r="P444" s="2"/>
      <c r="Q444" s="2"/>
      <c r="R444" s="2"/>
      <c r="S444" s="2"/>
      <c r="T444" s="2"/>
      <c r="U444" s="2" t="str">
        <f>U396</f>
        <v>:2015년09월말</v>
      </c>
      <c r="X444" s="8"/>
    </row>
    <row r="445" spans="1:25" ht="21" customHeight="1">
      <c r="A445" s="2"/>
      <c r="W445" s="11" t="s">
        <v>30</v>
      </c>
      <c r="X445" s="8"/>
    </row>
    <row r="446" spans="1:25" ht="21" customHeight="1">
      <c r="B446" s="112" t="s">
        <v>77</v>
      </c>
      <c r="C446" s="112"/>
      <c r="D446" s="112"/>
      <c r="E446" s="112"/>
      <c r="F446" s="112"/>
      <c r="G446" s="112"/>
      <c r="H446" s="112" t="str">
        <f>O443</f>
        <v>제47기 3분기말(금분기)</v>
      </c>
      <c r="I446" s="112"/>
      <c r="J446" s="112"/>
      <c r="K446" s="112"/>
      <c r="L446" s="112"/>
      <c r="M446" s="112"/>
      <c r="N446" s="112"/>
      <c r="O446" s="112"/>
      <c r="P446" s="112" t="str">
        <f>O444</f>
        <v>제46기 1분기말(전년동기)</v>
      </c>
      <c r="Q446" s="112"/>
      <c r="R446" s="112"/>
      <c r="S446" s="112"/>
      <c r="T446" s="112"/>
      <c r="U446" s="112"/>
      <c r="V446" s="112"/>
      <c r="W446" s="112"/>
    </row>
    <row r="447" spans="1:25" s="10" customFormat="1" ht="21" customHeight="1">
      <c r="A447" s="1"/>
      <c r="B447" s="139" t="s">
        <v>115</v>
      </c>
      <c r="C447" s="140"/>
      <c r="D447" s="140"/>
      <c r="E447" s="140"/>
      <c r="F447" s="140"/>
      <c r="G447" s="141"/>
      <c r="H447" s="97"/>
      <c r="I447" s="103"/>
      <c r="J447" s="103"/>
      <c r="K447" s="216"/>
      <c r="L447" s="216"/>
      <c r="M447" s="104"/>
      <c r="N447" s="104"/>
      <c r="O447" s="78"/>
      <c r="P447" s="97"/>
      <c r="Q447" s="103"/>
      <c r="R447" s="103"/>
      <c r="S447" s="216"/>
      <c r="T447" s="216"/>
      <c r="U447" s="104"/>
      <c r="V447" s="104"/>
      <c r="W447" s="78"/>
      <c r="X447" s="2"/>
      <c r="Y447" s="1"/>
    </row>
    <row r="448" spans="1:25" ht="21" customHeight="1">
      <c r="B448" s="139" t="s">
        <v>116</v>
      </c>
      <c r="C448" s="140"/>
      <c r="D448" s="140"/>
      <c r="E448" s="140"/>
      <c r="F448" s="140"/>
      <c r="G448" s="141"/>
      <c r="H448" s="97"/>
      <c r="I448" s="103"/>
      <c r="J448" s="103"/>
      <c r="K448" s="217">
        <v>0</v>
      </c>
      <c r="L448" s="217"/>
      <c r="M448" s="104"/>
      <c r="N448" s="104"/>
      <c r="O448" s="78"/>
      <c r="P448" s="97"/>
      <c r="Q448" s="103"/>
      <c r="R448" s="103"/>
      <c r="S448" s="217">
        <v>0</v>
      </c>
      <c r="T448" s="217"/>
      <c r="U448" s="104"/>
      <c r="V448" s="104"/>
      <c r="W448" s="78"/>
      <c r="X448" s="2"/>
    </row>
    <row r="449" spans="1:25" ht="21" customHeight="1">
      <c r="B449" s="139" t="s">
        <v>117</v>
      </c>
      <c r="C449" s="140"/>
      <c r="D449" s="140"/>
      <c r="E449" s="140"/>
      <c r="F449" s="140"/>
      <c r="G449" s="141"/>
      <c r="H449" s="97"/>
      <c r="I449" s="103"/>
      <c r="J449" s="103"/>
      <c r="K449" s="216"/>
      <c r="L449" s="216"/>
      <c r="M449" s="104"/>
      <c r="N449" s="104"/>
      <c r="O449" s="78"/>
      <c r="P449" s="97"/>
      <c r="Q449" s="103"/>
      <c r="R449" s="103"/>
      <c r="S449" s="216"/>
      <c r="T449" s="216"/>
      <c r="U449" s="104"/>
      <c r="V449" s="104"/>
      <c r="W449" s="78"/>
      <c r="X449" s="2"/>
    </row>
    <row r="450" spans="1:25" ht="21" customHeight="1">
      <c r="B450" s="139" t="s">
        <v>218</v>
      </c>
      <c r="C450" s="140"/>
      <c r="D450" s="140"/>
      <c r="E450" s="140"/>
      <c r="F450" s="140"/>
      <c r="G450" s="141"/>
      <c r="H450" s="97"/>
      <c r="I450" s="103"/>
      <c r="J450" s="103"/>
      <c r="K450" s="216"/>
      <c r="L450" s="216"/>
      <c r="M450" s="104"/>
      <c r="N450" s="104"/>
      <c r="O450" s="78"/>
      <c r="P450" s="97"/>
      <c r="Q450" s="103"/>
      <c r="R450" s="103"/>
      <c r="S450" s="216"/>
      <c r="T450" s="216"/>
      <c r="U450" s="104"/>
      <c r="V450" s="104"/>
      <c r="W450" s="78"/>
      <c r="X450" s="2"/>
    </row>
    <row r="451" spans="1:25" ht="21" customHeight="1">
      <c r="B451" s="139" t="s">
        <v>118</v>
      </c>
      <c r="C451" s="140"/>
      <c r="D451" s="140"/>
      <c r="E451" s="140"/>
      <c r="F451" s="140"/>
      <c r="G451" s="141"/>
      <c r="H451" s="97"/>
      <c r="I451" s="103"/>
      <c r="J451" s="103"/>
      <c r="K451" s="216"/>
      <c r="L451" s="216"/>
      <c r="M451" s="104"/>
      <c r="N451" s="104"/>
      <c r="O451" s="78"/>
      <c r="P451" s="97"/>
      <c r="Q451" s="103"/>
      <c r="R451" s="103"/>
      <c r="S451" s="216"/>
      <c r="T451" s="216"/>
      <c r="U451" s="104"/>
      <c r="V451" s="104"/>
      <c r="W451" s="78"/>
      <c r="X451" s="2"/>
    </row>
    <row r="452" spans="1:25" ht="21" customHeight="1">
      <c r="X452" s="2"/>
    </row>
    <row r="453" spans="1:25" s="2" customFormat="1" ht="21" customHeight="1">
      <c r="A453" s="54" t="s">
        <v>480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Y453" s="1" t="s">
        <v>417</v>
      </c>
    </row>
    <row r="454" spans="1:25" s="2" customFormat="1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Y454" s="1"/>
    </row>
    <row r="455" spans="1:25" s="2" customFormat="1" ht="21" customHeight="1">
      <c r="B455" s="2" t="str">
        <f>B431</f>
        <v>제47기 3분기말(금분기)</v>
      </c>
      <c r="I455" s="75" t="str">
        <f>I431</f>
        <v>: 2016년09월말 현재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1" t="s">
        <v>30</v>
      </c>
      <c r="Y455" s="1"/>
    </row>
    <row r="456" spans="1:25" s="2" customFormat="1" ht="21" customHeight="1">
      <c r="A456" s="1"/>
      <c r="B456" s="112" t="s">
        <v>135</v>
      </c>
      <c r="C456" s="112"/>
      <c r="D456" s="112"/>
      <c r="E456" s="112"/>
      <c r="F456" s="112"/>
      <c r="G456" s="112"/>
      <c r="H456" s="112"/>
      <c r="I456" s="112" t="s">
        <v>391</v>
      </c>
      <c r="J456" s="112"/>
      <c r="K456" s="112"/>
      <c r="L456" s="112"/>
      <c r="M456" s="112"/>
      <c r="N456" s="112" t="s">
        <v>392</v>
      </c>
      <c r="O456" s="112"/>
      <c r="P456" s="112"/>
      <c r="Q456" s="112"/>
      <c r="R456" s="112"/>
      <c r="S456" s="112" t="s">
        <v>393</v>
      </c>
      <c r="T456" s="112"/>
      <c r="U456" s="112"/>
      <c r="V456" s="112"/>
      <c r="W456" s="112"/>
      <c r="Y456" s="1"/>
    </row>
    <row r="457" spans="1:25" s="2" customFormat="1" ht="21" customHeight="1">
      <c r="A457" s="1"/>
      <c r="B457" s="112" t="s">
        <v>389</v>
      </c>
      <c r="C457" s="112"/>
      <c r="D457" s="112"/>
      <c r="E457" s="112"/>
      <c r="F457" s="112"/>
      <c r="G457" s="112"/>
      <c r="H457" s="112"/>
      <c r="I457" s="215">
        <v>0</v>
      </c>
      <c r="J457" s="215"/>
      <c r="K457" s="215"/>
      <c r="L457" s="215"/>
      <c r="M457" s="215"/>
      <c r="N457" s="215">
        <v>0</v>
      </c>
      <c r="O457" s="215"/>
      <c r="P457" s="215"/>
      <c r="Q457" s="215"/>
      <c r="R457" s="215"/>
      <c r="S457" s="170">
        <v>105.94</v>
      </c>
      <c r="T457" s="170"/>
      <c r="U457" s="170"/>
      <c r="V457" s="170"/>
      <c r="W457" s="170"/>
      <c r="Y457" s="1"/>
    </row>
    <row r="458" spans="1:25" s="2" customFormat="1" ht="21" customHeight="1">
      <c r="A458" s="1"/>
      <c r="B458" s="112" t="s">
        <v>390</v>
      </c>
      <c r="C458" s="112"/>
      <c r="D458" s="112"/>
      <c r="E458" s="112"/>
      <c r="F458" s="112"/>
      <c r="G458" s="112"/>
      <c r="H458" s="112"/>
      <c r="I458" s="215">
        <v>0</v>
      </c>
      <c r="J458" s="215"/>
      <c r="K458" s="215"/>
      <c r="L458" s="215"/>
      <c r="M458" s="215"/>
      <c r="N458" s="215">
        <v>0</v>
      </c>
      <c r="O458" s="215"/>
      <c r="P458" s="215"/>
      <c r="Q458" s="215"/>
      <c r="R458" s="215"/>
      <c r="S458" s="170">
        <v>77.959999999999994</v>
      </c>
      <c r="T458" s="170"/>
      <c r="U458" s="170"/>
      <c r="V458" s="170"/>
      <c r="W458" s="170"/>
      <c r="Y458" s="1"/>
    </row>
    <row r="459" spans="1:25" s="2" customFormat="1" ht="21" customHeight="1">
      <c r="A459" s="1"/>
      <c r="B459" s="112" t="s">
        <v>370</v>
      </c>
      <c r="C459" s="112"/>
      <c r="D459" s="112"/>
      <c r="E459" s="112"/>
      <c r="F459" s="112"/>
      <c r="G459" s="112"/>
      <c r="H459" s="112"/>
      <c r="I459" s="215">
        <f>I457+I458</f>
        <v>0</v>
      </c>
      <c r="J459" s="215"/>
      <c r="K459" s="215"/>
      <c r="L459" s="215"/>
      <c r="M459" s="215"/>
      <c r="N459" s="215">
        <f>N457+N458</f>
        <v>0</v>
      </c>
      <c r="O459" s="215"/>
      <c r="P459" s="215"/>
      <c r="Q459" s="215"/>
      <c r="R459" s="215"/>
      <c r="S459" s="170">
        <f>S457+S458</f>
        <v>183.89999999999998</v>
      </c>
      <c r="T459" s="170"/>
      <c r="U459" s="170"/>
      <c r="V459" s="170"/>
      <c r="W459" s="170"/>
      <c r="Y459" s="1"/>
    </row>
    <row r="460" spans="1:25" s="2" customFormat="1" ht="21" customHeight="1">
      <c r="A460" s="1"/>
      <c r="Y460" s="1"/>
    </row>
    <row r="461" spans="1:25" s="2" customFormat="1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Y461" s="1"/>
    </row>
    <row r="462" spans="1:25" s="2" customFormat="1" ht="21" customHeight="1">
      <c r="A462" s="49" t="s">
        <v>448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Y462" s="1"/>
    </row>
    <row r="463" spans="1:25" s="2" customFormat="1" ht="21" customHeight="1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Y463" s="1"/>
    </row>
    <row r="464" spans="1:25" s="2" customFormat="1" ht="21" customHeight="1">
      <c r="A464" s="54" t="s">
        <v>481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Y464" s="1" t="s">
        <v>417</v>
      </c>
    </row>
    <row r="465" spans="1:25" s="2" customFormat="1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Y465" s="1"/>
    </row>
    <row r="466" spans="1:25" s="2" customFormat="1" ht="21" customHeight="1">
      <c r="A466" s="1"/>
      <c r="B466" s="10" t="s">
        <v>122</v>
      </c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Y466" s="1"/>
    </row>
    <row r="467" spans="1:25" s="2" customFormat="1" ht="21" customHeight="1">
      <c r="A467" s="1"/>
      <c r="C467" s="9" t="s">
        <v>125</v>
      </c>
      <c r="J467" s="2" t="s">
        <v>124</v>
      </c>
      <c r="Y467" s="1"/>
    </row>
    <row r="468" spans="1:25" s="2" customFormat="1" ht="21" customHeight="1">
      <c r="A468" s="1"/>
      <c r="C468" s="9" t="s">
        <v>126</v>
      </c>
      <c r="J468" s="2" t="s">
        <v>123</v>
      </c>
      <c r="Y468" s="1"/>
    </row>
    <row r="469" spans="1:25" ht="21" customHeight="1">
      <c r="A469" s="10"/>
      <c r="B469" s="2"/>
      <c r="C469" s="9" t="s">
        <v>127</v>
      </c>
      <c r="D469" s="2"/>
      <c r="E469" s="2"/>
      <c r="F469" s="2"/>
      <c r="G469" s="2"/>
      <c r="H469" s="2"/>
      <c r="I469" s="2"/>
      <c r="J469" s="2" t="s">
        <v>128</v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5" s="10" customFormat="1" ht="21" customHeight="1">
      <c r="A470" s="2"/>
      <c r="B470" s="2"/>
      <c r="C470" s="2"/>
      <c r="D470" s="2"/>
      <c r="E470" s="2"/>
      <c r="F470" s="2"/>
      <c r="G470" s="2"/>
      <c r="H470" s="2"/>
      <c r="I470" s="2"/>
      <c r="J470" s="2" t="s">
        <v>394</v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1"/>
      <c r="Y470" s="1"/>
    </row>
    <row r="471" spans="1:25" ht="21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5" s="2" customFormat="1" ht="30" customHeight="1">
      <c r="B472" s="10" t="s">
        <v>129</v>
      </c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"/>
      <c r="Y472" s="1"/>
    </row>
    <row r="473" spans="1:25" s="2" customFormat="1" ht="21" customHeight="1">
      <c r="C473" s="9" t="s">
        <v>130</v>
      </c>
      <c r="X473" s="1"/>
      <c r="Y473" s="1"/>
    </row>
    <row r="474" spans="1:25" s="2" customFormat="1" ht="21" customHeight="1">
      <c r="C474" s="9" t="s">
        <v>131</v>
      </c>
      <c r="X474" s="1"/>
      <c r="Y474" s="1"/>
    </row>
    <row r="475" spans="1:25" ht="21" customHeight="1">
      <c r="A475" s="10"/>
      <c r="B475" s="2"/>
      <c r="C475" s="9" t="s">
        <v>132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8"/>
    </row>
    <row r="476" spans="1:25" ht="21" customHeight="1">
      <c r="A476" s="2"/>
      <c r="B476" s="2"/>
      <c r="C476" s="9" t="s">
        <v>133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5" ht="21" customHeight="1">
      <c r="A477" s="2"/>
      <c r="B477" s="2"/>
      <c r="C477" s="9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5" ht="21" customHeight="1">
      <c r="A478" s="2"/>
      <c r="B478" s="10" t="s">
        <v>227</v>
      </c>
      <c r="C478" s="9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5" ht="21" customHeight="1">
      <c r="A479" s="2"/>
      <c r="B479" s="2"/>
      <c r="C479" s="9" t="s">
        <v>229</v>
      </c>
      <c r="D479" s="2"/>
      <c r="E479" s="2"/>
      <c r="F479" s="2" t="s">
        <v>231</v>
      </c>
      <c r="G479" s="2" t="s">
        <v>160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5" ht="21" customHeight="1">
      <c r="A480" s="2"/>
      <c r="B480" s="2"/>
      <c r="C480" s="9" t="s">
        <v>223</v>
      </c>
      <c r="D480" s="2"/>
      <c r="E480" s="2"/>
      <c r="F480" s="2" t="s">
        <v>224</v>
      </c>
      <c r="G480" s="2" t="s">
        <v>225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48" ht="21" customHeight="1">
      <c r="A481" s="2"/>
      <c r="B481" s="2"/>
      <c r="C481" s="9"/>
      <c r="D481" s="2"/>
      <c r="E481" s="2"/>
      <c r="F481" s="2" t="s">
        <v>224</v>
      </c>
      <c r="G481" s="2" t="s">
        <v>226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48" ht="21" customHeight="1">
      <c r="A482" s="2"/>
      <c r="B482" s="2"/>
      <c r="C482" s="9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48" ht="21" customHeight="1">
      <c r="A483" s="2"/>
      <c r="B483" s="10" t="s">
        <v>228</v>
      </c>
      <c r="C483" s="9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48" ht="21" customHeight="1">
      <c r="A484" s="2"/>
      <c r="B484" s="2"/>
      <c r="C484" s="9" t="s">
        <v>229</v>
      </c>
      <c r="D484" s="2"/>
      <c r="E484" s="2"/>
      <c r="F484" s="2" t="s">
        <v>224</v>
      </c>
      <c r="G484" s="2" t="s">
        <v>230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48" ht="21" customHeight="1">
      <c r="A485" s="2"/>
      <c r="B485" s="2"/>
      <c r="C485" s="9" t="s">
        <v>232</v>
      </c>
      <c r="D485" s="2"/>
      <c r="E485" s="2"/>
      <c r="F485" s="2" t="s">
        <v>224</v>
      </c>
      <c r="G485" s="2" t="s">
        <v>234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48" ht="21" customHeight="1">
      <c r="A486" s="2"/>
      <c r="B486" s="2"/>
      <c r="C486" s="9"/>
      <c r="D486" s="2"/>
      <c r="E486" s="2"/>
      <c r="F486" s="2"/>
      <c r="G486" s="2" t="s">
        <v>233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48" ht="21" customHeight="1">
      <c r="A487" s="2"/>
      <c r="B487" s="2"/>
      <c r="C487" s="9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48" ht="21" customHeight="1">
      <c r="A488" s="2"/>
      <c r="B488" s="10" t="s">
        <v>235</v>
      </c>
    </row>
    <row r="489" spans="1:48" ht="21" customHeight="1">
      <c r="A489" s="2"/>
    </row>
    <row r="490" spans="1:48" ht="21" customHeight="1">
      <c r="A490" s="2"/>
      <c r="B490" s="10" t="s">
        <v>185</v>
      </c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2"/>
      <c r="Z490" s="10" t="s">
        <v>134</v>
      </c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</row>
    <row r="491" spans="1:48" ht="21" customHeight="1">
      <c r="A491" s="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2"/>
      <c r="Z491" s="112" t="s">
        <v>135</v>
      </c>
      <c r="AA491" s="112"/>
      <c r="AB491" s="113" t="s">
        <v>136</v>
      </c>
      <c r="AC491" s="113"/>
      <c r="AD491" s="112" t="s">
        <v>137</v>
      </c>
      <c r="AE491" s="112"/>
      <c r="AF491" s="112"/>
      <c r="AG491" s="76" t="s">
        <v>138</v>
      </c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8"/>
      <c r="AV491" s="10"/>
    </row>
    <row r="492" spans="1:48" ht="21" customHeight="1">
      <c r="A492" s="2"/>
      <c r="B492" s="12" t="s">
        <v>166</v>
      </c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2"/>
      <c r="Z492" s="113" t="s">
        <v>158</v>
      </c>
      <c r="AA492" s="113"/>
      <c r="AB492" s="113" t="s">
        <v>153</v>
      </c>
      <c r="AC492" s="113"/>
      <c r="AD492" s="112" t="s">
        <v>160</v>
      </c>
      <c r="AE492" s="112"/>
      <c r="AF492" s="112"/>
      <c r="AG492" s="27" t="s">
        <v>139</v>
      </c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1"/>
      <c r="AV492" s="2"/>
    </row>
    <row r="493" spans="1:48" ht="21" customHeight="1">
      <c r="A493" s="10"/>
      <c r="B493" s="28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1" t="s">
        <v>30</v>
      </c>
      <c r="X493" s="2"/>
      <c r="Z493" s="113"/>
      <c r="AA493" s="113"/>
      <c r="AB493" s="113"/>
      <c r="AC493" s="113"/>
      <c r="AD493" s="112"/>
      <c r="AE493" s="112"/>
      <c r="AF493" s="112"/>
      <c r="AG493" s="26" t="s">
        <v>165</v>
      </c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3"/>
      <c r="AV493" s="2"/>
    </row>
    <row r="494" spans="1:48" ht="21" customHeight="1">
      <c r="A494" s="10"/>
      <c r="B494" s="139" t="s">
        <v>77</v>
      </c>
      <c r="C494" s="140"/>
      <c r="D494" s="140"/>
      <c r="E494" s="141"/>
      <c r="F494" s="139" t="s">
        <v>395</v>
      </c>
      <c r="G494" s="140"/>
      <c r="H494" s="141"/>
      <c r="I494" s="112" t="s">
        <v>396</v>
      </c>
      <c r="J494" s="112"/>
      <c r="K494" s="112"/>
      <c r="L494" s="112" t="s">
        <v>397</v>
      </c>
      <c r="M494" s="112"/>
      <c r="N494" s="112"/>
      <c r="O494" s="112" t="s">
        <v>398</v>
      </c>
      <c r="P494" s="112"/>
      <c r="Q494" s="112"/>
      <c r="R494" s="139" t="s">
        <v>167</v>
      </c>
      <c r="S494" s="140"/>
      <c r="T494" s="140"/>
      <c r="U494" s="140"/>
      <c r="V494" s="140"/>
      <c r="W494" s="141"/>
      <c r="X494" s="2"/>
      <c r="Z494" s="113"/>
      <c r="AA494" s="113"/>
      <c r="AB494" s="113" t="s">
        <v>154</v>
      </c>
      <c r="AC494" s="113"/>
      <c r="AD494" s="112" t="s">
        <v>161</v>
      </c>
      <c r="AE494" s="112"/>
      <c r="AF494" s="112"/>
      <c r="AG494" s="27" t="s">
        <v>140</v>
      </c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1"/>
      <c r="AV494" s="2"/>
    </row>
    <row r="495" spans="1:48" ht="21" customHeight="1">
      <c r="A495" s="10"/>
      <c r="B495" s="139" t="s">
        <v>169</v>
      </c>
      <c r="C495" s="140"/>
      <c r="D495" s="140"/>
      <c r="E495" s="141"/>
      <c r="F495" s="212">
        <v>95.19</v>
      </c>
      <c r="G495" s="213"/>
      <c r="H495" s="214"/>
      <c r="I495" s="212">
        <v>95.45</v>
      </c>
      <c r="J495" s="213"/>
      <c r="K495" s="214"/>
      <c r="L495" s="212"/>
      <c r="M495" s="213"/>
      <c r="N495" s="214"/>
      <c r="O495" s="212"/>
      <c r="P495" s="213"/>
      <c r="Q495" s="214"/>
      <c r="R495" s="212">
        <f>I495</f>
        <v>95.45</v>
      </c>
      <c r="S495" s="213"/>
      <c r="T495" s="213"/>
      <c r="U495" s="213"/>
      <c r="V495" s="213"/>
      <c r="W495" s="214"/>
      <c r="X495" s="2"/>
      <c r="Z495" s="113"/>
      <c r="AA495" s="113"/>
      <c r="AB495" s="113"/>
      <c r="AC495" s="113"/>
      <c r="AD495" s="112"/>
      <c r="AE495" s="112"/>
      <c r="AF495" s="112"/>
      <c r="AG495" s="13" t="s">
        <v>141</v>
      </c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3"/>
      <c r="AV495" s="2"/>
    </row>
    <row r="496" spans="1:48" ht="21" customHeight="1">
      <c r="A496" s="10"/>
      <c r="X496" s="2"/>
      <c r="Z496" s="113"/>
      <c r="AA496" s="113"/>
      <c r="AB496" s="113" t="s">
        <v>152</v>
      </c>
      <c r="AC496" s="113"/>
      <c r="AD496" s="112" t="s">
        <v>162</v>
      </c>
      <c r="AE496" s="112"/>
      <c r="AF496" s="112"/>
      <c r="AG496" s="27" t="s">
        <v>142</v>
      </c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1"/>
      <c r="AV496" s="2"/>
    </row>
    <row r="497" spans="1:48" ht="21" customHeight="1">
      <c r="A497" s="2"/>
      <c r="B497" s="12" t="s">
        <v>168</v>
      </c>
      <c r="X497" s="2"/>
      <c r="Z497" s="113"/>
      <c r="AA497" s="113"/>
      <c r="AB497" s="113"/>
      <c r="AC497" s="113"/>
      <c r="AD497" s="112"/>
      <c r="AE497" s="112"/>
      <c r="AF497" s="112"/>
      <c r="AG497" s="26" t="s">
        <v>143</v>
      </c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3"/>
      <c r="AV497" s="10"/>
    </row>
    <row r="498" spans="1:48" ht="21" customHeight="1">
      <c r="A498" s="2"/>
      <c r="W498" s="11" t="s">
        <v>30</v>
      </c>
      <c r="X498" s="2"/>
      <c r="Z498" s="113"/>
      <c r="AA498" s="113"/>
      <c r="AB498" s="113" t="s">
        <v>155</v>
      </c>
      <c r="AC498" s="113"/>
      <c r="AD498" s="112" t="s">
        <v>162</v>
      </c>
      <c r="AE498" s="112"/>
      <c r="AF498" s="112"/>
      <c r="AG498" s="27" t="s">
        <v>144</v>
      </c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1"/>
      <c r="AV498" s="2"/>
    </row>
    <row r="499" spans="1:48" ht="21" customHeight="1">
      <c r="B499" s="139" t="s">
        <v>77</v>
      </c>
      <c r="C499" s="140"/>
      <c r="D499" s="140"/>
      <c r="E499" s="140"/>
      <c r="F499" s="112" t="s">
        <v>399</v>
      </c>
      <c r="G499" s="112"/>
      <c r="H499" s="112" t="s">
        <v>400</v>
      </c>
      <c r="I499" s="112"/>
      <c r="J499" s="112" t="s">
        <v>401</v>
      </c>
      <c r="K499" s="112"/>
      <c r="L499" s="112" t="s">
        <v>402</v>
      </c>
      <c r="M499" s="112"/>
      <c r="N499" s="112" t="s">
        <v>403</v>
      </c>
      <c r="O499" s="112"/>
      <c r="P499" s="112" t="s">
        <v>404</v>
      </c>
      <c r="Q499" s="112"/>
      <c r="R499" s="139" t="s">
        <v>167</v>
      </c>
      <c r="S499" s="140"/>
      <c r="T499" s="140"/>
      <c r="U499" s="140"/>
      <c r="V499" s="140"/>
      <c r="W499" s="141"/>
      <c r="X499" s="2"/>
      <c r="Z499" s="113"/>
      <c r="AA499" s="113"/>
      <c r="AB499" s="113"/>
      <c r="AC499" s="113"/>
      <c r="AD499" s="112"/>
      <c r="AE499" s="112"/>
      <c r="AF499" s="112"/>
      <c r="AG499" s="25" t="s">
        <v>145</v>
      </c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24"/>
      <c r="AV499" s="2"/>
    </row>
    <row r="500" spans="1:48" ht="21" customHeight="1">
      <c r="B500" s="139" t="s">
        <v>170</v>
      </c>
      <c r="C500" s="140"/>
      <c r="D500" s="140"/>
      <c r="E500" s="140"/>
      <c r="F500" s="207">
        <v>31.01</v>
      </c>
      <c r="G500" s="207"/>
      <c r="H500" s="207">
        <v>31.29</v>
      </c>
      <c r="I500" s="207">
        <v>0.4</v>
      </c>
      <c r="J500" s="211">
        <v>31.69</v>
      </c>
      <c r="K500" s="211"/>
      <c r="L500" s="207">
        <v>0</v>
      </c>
      <c r="M500" s="207"/>
      <c r="N500" s="207">
        <v>0</v>
      </c>
      <c r="O500" s="207"/>
      <c r="P500" s="207">
        <v>0</v>
      </c>
      <c r="Q500" s="207"/>
      <c r="R500" s="208">
        <f>J500</f>
        <v>31.69</v>
      </c>
      <c r="S500" s="209"/>
      <c r="T500" s="209"/>
      <c r="U500" s="209"/>
      <c r="V500" s="209"/>
      <c r="W500" s="210"/>
      <c r="X500" s="2"/>
      <c r="Z500" s="113"/>
      <c r="AA500" s="113"/>
      <c r="AB500" s="113"/>
      <c r="AC500" s="113"/>
      <c r="AD500" s="112"/>
      <c r="AE500" s="112"/>
      <c r="AF500" s="112"/>
      <c r="AG500" s="26" t="s">
        <v>146</v>
      </c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3"/>
      <c r="AV500" s="2"/>
    </row>
    <row r="501" spans="1:48" s="8" customFormat="1" ht="21" customHeight="1">
      <c r="A501" s="1"/>
      <c r="B501" s="11" t="s">
        <v>101</v>
      </c>
      <c r="C501" s="2" t="s">
        <v>436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1"/>
      <c r="Z501" s="113" t="s">
        <v>159</v>
      </c>
      <c r="AA501" s="113"/>
      <c r="AB501" s="113" t="s">
        <v>156</v>
      </c>
      <c r="AC501" s="113"/>
      <c r="AD501" s="112" t="s">
        <v>163</v>
      </c>
      <c r="AE501" s="112"/>
      <c r="AF501" s="112"/>
      <c r="AG501" s="27" t="s">
        <v>147</v>
      </c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1"/>
      <c r="AV501" s="2"/>
    </row>
    <row r="502" spans="1:48" s="8" customFormat="1" ht="21" customHeight="1">
      <c r="A502" s="2"/>
      <c r="B502" s="2"/>
      <c r="C502" s="2" t="s">
        <v>171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1"/>
      <c r="Z502" s="113"/>
      <c r="AA502" s="113"/>
      <c r="AB502" s="113"/>
      <c r="AC502" s="113"/>
      <c r="AD502" s="112"/>
      <c r="AE502" s="112"/>
      <c r="AF502" s="112"/>
      <c r="AG502" s="25" t="s">
        <v>148</v>
      </c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24"/>
      <c r="AV502" s="1"/>
    </row>
    <row r="503" spans="1:48" ht="21" customHeight="1">
      <c r="A503" s="2"/>
      <c r="X503" s="10"/>
      <c r="Z503" s="113"/>
      <c r="AA503" s="113"/>
      <c r="AB503" s="113"/>
      <c r="AC503" s="113"/>
      <c r="AD503" s="112"/>
      <c r="AE503" s="112"/>
      <c r="AF503" s="112"/>
      <c r="AG503" s="26" t="s">
        <v>149</v>
      </c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3"/>
      <c r="AV503" s="10"/>
    </row>
    <row r="504" spans="1:48" s="2" customFormat="1" ht="21" customHeight="1">
      <c r="B504" s="12" t="s">
        <v>236</v>
      </c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1" t="s">
        <v>30</v>
      </c>
      <c r="X504" s="10"/>
      <c r="Y504" s="1"/>
      <c r="Z504" s="113"/>
      <c r="AA504" s="113"/>
      <c r="AB504" s="113" t="s">
        <v>157</v>
      </c>
      <c r="AC504" s="113"/>
      <c r="AD504" s="113" t="s">
        <v>164</v>
      </c>
      <c r="AE504" s="113"/>
      <c r="AF504" s="113"/>
      <c r="AG504" s="25" t="s">
        <v>150</v>
      </c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24"/>
    </row>
    <row r="505" spans="1:48" s="2" customFormat="1" ht="21" customHeight="1">
      <c r="B505" s="139" t="s">
        <v>77</v>
      </c>
      <c r="C505" s="140"/>
      <c r="D505" s="140"/>
      <c r="E505" s="140"/>
      <c r="F505" s="112" t="s">
        <v>399</v>
      </c>
      <c r="G505" s="112"/>
      <c r="H505" s="112" t="s">
        <v>400</v>
      </c>
      <c r="I505" s="112"/>
      <c r="J505" s="112" t="s">
        <v>401</v>
      </c>
      <c r="K505" s="112"/>
      <c r="L505" s="112" t="s">
        <v>402</v>
      </c>
      <c r="M505" s="112"/>
      <c r="N505" s="112" t="s">
        <v>403</v>
      </c>
      <c r="O505" s="112"/>
      <c r="P505" s="112" t="s">
        <v>404</v>
      </c>
      <c r="Q505" s="112"/>
      <c r="R505" s="139" t="s">
        <v>167</v>
      </c>
      <c r="S505" s="140"/>
      <c r="T505" s="140"/>
      <c r="U505" s="140"/>
      <c r="V505" s="140"/>
      <c r="W505" s="141"/>
      <c r="X505" s="10"/>
      <c r="Y505" s="1"/>
      <c r="Z505" s="113"/>
      <c r="AA505" s="113"/>
      <c r="AB505" s="113"/>
      <c r="AC505" s="113"/>
      <c r="AD505" s="113"/>
      <c r="AE505" s="113"/>
      <c r="AF505" s="113"/>
      <c r="AG505" s="26" t="s">
        <v>151</v>
      </c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3"/>
    </row>
    <row r="506" spans="1:48" s="2" customFormat="1" ht="21" customHeight="1">
      <c r="A506" s="1"/>
      <c r="B506" s="119" t="s">
        <v>405</v>
      </c>
      <c r="C506" s="125"/>
      <c r="D506" s="125"/>
      <c r="E506" s="125"/>
      <c r="F506" s="200">
        <v>0</v>
      </c>
      <c r="G506" s="200"/>
      <c r="H506" s="200">
        <v>0</v>
      </c>
      <c r="I506" s="200"/>
      <c r="J506" s="200">
        <v>0</v>
      </c>
      <c r="K506" s="200"/>
      <c r="L506" s="200">
        <v>0</v>
      </c>
      <c r="M506" s="200"/>
      <c r="N506" s="200">
        <v>0</v>
      </c>
      <c r="O506" s="200"/>
      <c r="P506" s="200">
        <v>0</v>
      </c>
      <c r="Q506" s="200"/>
      <c r="R506" s="201">
        <f>N506+P506</f>
        <v>0</v>
      </c>
      <c r="S506" s="202"/>
      <c r="T506" s="202"/>
      <c r="U506" s="202"/>
      <c r="V506" s="202"/>
      <c r="W506" s="203"/>
      <c r="X506" s="10"/>
      <c r="Y506" s="1"/>
    </row>
    <row r="507" spans="1:48" s="2" customFormat="1" ht="21" customHeight="1">
      <c r="A507" s="1"/>
      <c r="B507" s="187" t="s">
        <v>174</v>
      </c>
      <c r="C507" s="188"/>
      <c r="D507" s="188"/>
      <c r="E507" s="188"/>
      <c r="F507" s="204">
        <v>0</v>
      </c>
      <c r="G507" s="205"/>
      <c r="H507" s="204">
        <v>0</v>
      </c>
      <c r="I507" s="205"/>
      <c r="J507" s="204">
        <v>0</v>
      </c>
      <c r="K507" s="205"/>
      <c r="L507" s="204">
        <v>0</v>
      </c>
      <c r="M507" s="205"/>
      <c r="N507" s="204">
        <v>0</v>
      </c>
      <c r="O507" s="205"/>
      <c r="P507" s="204">
        <v>0</v>
      </c>
      <c r="Q507" s="205"/>
      <c r="R507" s="204">
        <f>N507+P507</f>
        <v>0</v>
      </c>
      <c r="S507" s="206"/>
      <c r="T507" s="206"/>
      <c r="U507" s="206"/>
      <c r="V507" s="206"/>
      <c r="W507" s="205"/>
      <c r="Y507" s="1"/>
    </row>
    <row r="508" spans="1:48" s="2" customFormat="1" ht="21" customHeight="1">
      <c r="A508" s="1"/>
      <c r="B508" s="121" t="s">
        <v>175</v>
      </c>
      <c r="C508" s="126"/>
      <c r="D508" s="126"/>
      <c r="E508" s="126"/>
      <c r="F508" s="193">
        <v>0</v>
      </c>
      <c r="G508" s="194"/>
      <c r="H508" s="193">
        <v>0</v>
      </c>
      <c r="I508" s="194"/>
      <c r="J508" s="193">
        <v>0</v>
      </c>
      <c r="K508" s="194"/>
      <c r="L508" s="193">
        <v>0</v>
      </c>
      <c r="M508" s="194"/>
      <c r="N508" s="193">
        <v>0</v>
      </c>
      <c r="O508" s="194"/>
      <c r="P508" s="193">
        <v>0</v>
      </c>
      <c r="Q508" s="194"/>
      <c r="R508" s="193">
        <f>N508+P508</f>
        <v>0</v>
      </c>
      <c r="S508" s="195"/>
      <c r="T508" s="195"/>
      <c r="U508" s="195"/>
      <c r="V508" s="195"/>
      <c r="W508" s="194"/>
      <c r="Y508" s="1"/>
    </row>
    <row r="509" spans="1:48" s="2" customFormat="1" ht="21" customHeight="1">
      <c r="A509" s="1"/>
      <c r="B509" s="139" t="s">
        <v>167</v>
      </c>
      <c r="C509" s="140"/>
      <c r="D509" s="140"/>
      <c r="E509" s="140"/>
      <c r="F509" s="196">
        <f>SUM(F506:G508)</f>
        <v>0</v>
      </c>
      <c r="G509" s="196"/>
      <c r="H509" s="196">
        <f>SUM(H506:I508)</f>
        <v>0</v>
      </c>
      <c r="I509" s="196"/>
      <c r="J509" s="196">
        <f>SUM(J506:K508)</f>
        <v>0</v>
      </c>
      <c r="K509" s="196"/>
      <c r="L509" s="196">
        <f>SUM(L506:M508)</f>
        <v>0</v>
      </c>
      <c r="M509" s="196"/>
      <c r="N509" s="196">
        <f>SUM(N506:O508)</f>
        <v>0</v>
      </c>
      <c r="O509" s="196"/>
      <c r="P509" s="196">
        <f>SUM(P506:Q508)</f>
        <v>0</v>
      </c>
      <c r="Q509" s="196"/>
      <c r="R509" s="197">
        <f>N509+P509</f>
        <v>0</v>
      </c>
      <c r="S509" s="198"/>
      <c r="T509" s="198"/>
      <c r="U509" s="198"/>
      <c r="V509" s="198"/>
      <c r="W509" s="199"/>
      <c r="X509" s="1"/>
      <c r="Y509" s="1"/>
    </row>
    <row r="510" spans="1:48" s="2" customFormat="1" ht="21" customHeight="1">
      <c r="A510" s="1"/>
      <c r="B510" s="11" t="s">
        <v>101</v>
      </c>
      <c r="C510" s="2" t="s">
        <v>406</v>
      </c>
      <c r="X510" s="1"/>
      <c r="Y510" s="1"/>
    </row>
    <row r="511" spans="1:48" s="2" customFormat="1" ht="21" customHeight="1">
      <c r="A511" s="1"/>
      <c r="C511" s="2" t="s">
        <v>172</v>
      </c>
      <c r="X511" s="1"/>
      <c r="Y511" s="1"/>
    </row>
    <row r="512" spans="1:48" s="2" customFormat="1" ht="21" customHeight="1">
      <c r="A512" s="1"/>
      <c r="C512" s="2" t="s">
        <v>437</v>
      </c>
      <c r="Y512" s="1"/>
    </row>
    <row r="513" spans="1:25" s="2" customFormat="1" ht="21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Y513" s="1"/>
    </row>
    <row r="514" spans="1:25" s="2" customFormat="1" ht="21" customHeight="1">
      <c r="A514" s="49" t="s">
        <v>449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Y514" s="1"/>
    </row>
    <row r="515" spans="1:25" ht="21" customHeight="1">
      <c r="A515" s="2"/>
    </row>
    <row r="516" spans="1:25" s="8" customFormat="1" ht="21" customHeight="1">
      <c r="A516" s="62" t="s">
        <v>482</v>
      </c>
      <c r="X516" s="1"/>
      <c r="Y516" s="1" t="s">
        <v>417</v>
      </c>
    </row>
    <row r="517" spans="1:25" s="8" customFormat="1" ht="21" customHeight="1">
      <c r="A517" s="39"/>
      <c r="X517" s="1"/>
      <c r="Y517" s="1"/>
    </row>
    <row r="518" spans="1:25" ht="21" customHeight="1">
      <c r="A518" s="8"/>
      <c r="B518" s="2" t="str">
        <f>B455</f>
        <v>제47기 3분기말(금분기)</v>
      </c>
      <c r="C518" s="2"/>
      <c r="D518" s="2"/>
      <c r="E518" s="2"/>
      <c r="F518" s="2"/>
      <c r="G518" s="2"/>
      <c r="H518" s="2"/>
      <c r="I518" s="75" t="str">
        <f>I455</f>
        <v>: 2016년09월말 현재</v>
      </c>
      <c r="W518" s="11" t="s">
        <v>30</v>
      </c>
    </row>
    <row r="519" spans="1:25" s="10" customFormat="1" ht="21" customHeight="1">
      <c r="A519" s="1"/>
      <c r="B519" s="112" t="s">
        <v>178</v>
      </c>
      <c r="C519" s="112"/>
      <c r="D519" s="112"/>
      <c r="E519" s="112"/>
      <c r="F519" s="112" t="s">
        <v>179</v>
      </c>
      <c r="G519" s="112"/>
      <c r="H519" s="112"/>
      <c r="I519" s="112"/>
      <c r="J519" s="112"/>
      <c r="K519" s="112"/>
      <c r="L519" s="112"/>
      <c r="M519" s="112"/>
      <c r="N519" s="112"/>
      <c r="O519" s="112" t="s">
        <v>180</v>
      </c>
      <c r="P519" s="112"/>
      <c r="Q519" s="112"/>
      <c r="R519" s="112"/>
      <c r="S519" s="112"/>
      <c r="T519" s="112"/>
      <c r="U519" s="119" t="s">
        <v>181</v>
      </c>
      <c r="V519" s="125"/>
      <c r="W519" s="120"/>
      <c r="X519" s="2"/>
      <c r="Y519" s="1"/>
    </row>
    <row r="520" spans="1:25" s="2" customFormat="1" ht="21" customHeight="1">
      <c r="A520" s="1"/>
      <c r="B520" s="112"/>
      <c r="C520" s="112"/>
      <c r="D520" s="112"/>
      <c r="E520" s="112"/>
      <c r="F520" s="112" t="s">
        <v>182</v>
      </c>
      <c r="G520" s="112"/>
      <c r="H520" s="112"/>
      <c r="I520" s="112"/>
      <c r="J520" s="112" t="s">
        <v>407</v>
      </c>
      <c r="K520" s="112"/>
      <c r="L520" s="112"/>
      <c r="M520" s="112"/>
      <c r="N520" s="112"/>
      <c r="O520" s="112" t="s">
        <v>183</v>
      </c>
      <c r="P520" s="112"/>
      <c r="Q520" s="112"/>
      <c r="R520" s="112" t="s">
        <v>184</v>
      </c>
      <c r="S520" s="112"/>
      <c r="T520" s="112"/>
      <c r="U520" s="121"/>
      <c r="V520" s="126"/>
      <c r="W520" s="122"/>
      <c r="Y520" s="1"/>
    </row>
    <row r="521" spans="1:25" s="2" customFormat="1" ht="21" customHeight="1">
      <c r="A521" s="1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39"/>
      <c r="V521" s="140"/>
      <c r="W521" s="141"/>
      <c r="Y521" s="1"/>
    </row>
    <row r="522" spans="1:25" s="2" customFormat="1" ht="21" customHeight="1"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39"/>
      <c r="V522" s="140"/>
      <c r="W522" s="141"/>
      <c r="Y522" s="1"/>
    </row>
    <row r="523" spans="1:25" s="2" customFormat="1" ht="21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Y523" s="1"/>
    </row>
    <row r="524" spans="1:25" s="2" customFormat="1" ht="21" customHeight="1">
      <c r="A524" s="54" t="s">
        <v>483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Y524" s="1" t="s">
        <v>417</v>
      </c>
    </row>
    <row r="525" spans="1:25" s="2" customFormat="1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Y525" s="1"/>
    </row>
    <row r="526" spans="1:25" ht="21" customHeight="1">
      <c r="A526" s="2"/>
      <c r="B526" s="9" t="s">
        <v>186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5" ht="21" customHeight="1">
      <c r="B527" s="2" t="s">
        <v>426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5" ht="21" customHeight="1">
      <c r="B528" s="9" t="s">
        <v>187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21" customHeight="1"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21" customHeight="1">
      <c r="A530" s="54" t="s">
        <v>502</v>
      </c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21" customHeight="1">
      <c r="B531" s="178" t="s">
        <v>503</v>
      </c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</row>
    <row r="532" spans="1:23" ht="21" customHeight="1"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</row>
    <row r="533" spans="1:23" ht="21" customHeight="1">
      <c r="B533" s="180" t="s">
        <v>504</v>
      </c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</row>
    <row r="534" spans="1:23" ht="21" customHeight="1">
      <c r="B534" s="180" t="s">
        <v>505</v>
      </c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</row>
    <row r="535" spans="1:23" ht="21" customHeight="1">
      <c r="B535" s="107" t="s">
        <v>571</v>
      </c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</row>
    <row r="536" spans="1:23" ht="21" customHeight="1">
      <c r="B536" s="107" t="s">
        <v>572</v>
      </c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</row>
    <row r="537" spans="1:23" ht="21" customHeight="1">
      <c r="B537" s="2" t="s">
        <v>506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21" customHeight="1">
      <c r="B538" s="119" t="s">
        <v>520</v>
      </c>
      <c r="C538" s="125"/>
      <c r="D538" s="125"/>
      <c r="E538" s="120"/>
      <c r="F538" s="119" t="s">
        <v>507</v>
      </c>
      <c r="G538" s="125"/>
      <c r="H538" s="125"/>
      <c r="I538" s="125"/>
      <c r="J538" s="125"/>
      <c r="K538" s="125"/>
      <c r="L538" s="125"/>
      <c r="M538" s="125"/>
      <c r="N538" s="172" t="s">
        <v>516</v>
      </c>
      <c r="O538" s="125"/>
      <c r="P538" s="125"/>
      <c r="Q538" s="125"/>
      <c r="R538" s="125"/>
      <c r="S538" s="125"/>
      <c r="T538" s="125"/>
      <c r="U538" s="120"/>
      <c r="V538" s="119" t="s">
        <v>522</v>
      </c>
      <c r="W538" s="120"/>
    </row>
    <row r="539" spans="1:23" ht="21" customHeight="1">
      <c r="B539" s="187"/>
      <c r="C539" s="188"/>
      <c r="D539" s="188"/>
      <c r="E539" s="189"/>
      <c r="F539" s="121"/>
      <c r="G539" s="126"/>
      <c r="H539" s="126"/>
      <c r="I539" s="126"/>
      <c r="J539" s="126"/>
      <c r="K539" s="126"/>
      <c r="L539" s="126"/>
      <c r="M539" s="126"/>
      <c r="N539" s="121"/>
      <c r="O539" s="126"/>
      <c r="P539" s="126"/>
      <c r="Q539" s="126"/>
      <c r="R539" s="126"/>
      <c r="S539" s="126"/>
      <c r="T539" s="126"/>
      <c r="U539" s="122"/>
      <c r="V539" s="187"/>
      <c r="W539" s="189"/>
    </row>
    <row r="540" spans="1:23" ht="21" customHeight="1">
      <c r="B540" s="187"/>
      <c r="C540" s="188"/>
      <c r="D540" s="188"/>
      <c r="E540" s="189"/>
      <c r="F540" s="119" t="s">
        <v>510</v>
      </c>
      <c r="G540" s="125"/>
      <c r="H540" s="120"/>
      <c r="I540" s="119" t="s">
        <v>510</v>
      </c>
      <c r="J540" s="125"/>
      <c r="K540" s="125"/>
      <c r="L540" s="70"/>
      <c r="M540" s="71"/>
      <c r="N540" s="119" t="s">
        <v>510</v>
      </c>
      <c r="O540" s="125"/>
      <c r="P540" s="120"/>
      <c r="Q540" s="119" t="s">
        <v>510</v>
      </c>
      <c r="R540" s="125"/>
      <c r="S540" s="125"/>
      <c r="T540" s="70"/>
      <c r="U540" s="71"/>
      <c r="V540" s="187"/>
      <c r="W540" s="189"/>
    </row>
    <row r="541" spans="1:23" ht="21" customHeight="1">
      <c r="B541" s="187"/>
      <c r="C541" s="188"/>
      <c r="D541" s="188"/>
      <c r="E541" s="189"/>
      <c r="F541" s="187" t="s">
        <v>508</v>
      </c>
      <c r="G541" s="188"/>
      <c r="H541" s="189"/>
      <c r="I541" s="187" t="s">
        <v>573</v>
      </c>
      <c r="J541" s="188"/>
      <c r="K541" s="190"/>
      <c r="L541" s="181" t="s">
        <v>512</v>
      </c>
      <c r="M541" s="182"/>
      <c r="N541" s="187" t="s">
        <v>508</v>
      </c>
      <c r="O541" s="188"/>
      <c r="P541" s="189"/>
      <c r="Q541" s="187" t="s">
        <v>573</v>
      </c>
      <c r="R541" s="188"/>
      <c r="S541" s="190"/>
      <c r="T541" s="181" t="s">
        <v>512</v>
      </c>
      <c r="U541" s="182"/>
      <c r="V541" s="187"/>
      <c r="W541" s="189"/>
    </row>
    <row r="542" spans="1:23" ht="21" customHeight="1">
      <c r="B542" s="121"/>
      <c r="C542" s="126"/>
      <c r="D542" s="126"/>
      <c r="E542" s="122"/>
      <c r="F542" s="121" t="s">
        <v>509</v>
      </c>
      <c r="G542" s="126"/>
      <c r="H542" s="122"/>
      <c r="I542" s="121" t="s">
        <v>511</v>
      </c>
      <c r="J542" s="126"/>
      <c r="K542" s="185"/>
      <c r="L542" s="183"/>
      <c r="M542" s="184"/>
      <c r="N542" s="121" t="s">
        <v>509</v>
      </c>
      <c r="O542" s="126"/>
      <c r="P542" s="122"/>
      <c r="Q542" s="121" t="s">
        <v>511</v>
      </c>
      <c r="R542" s="126"/>
      <c r="S542" s="185"/>
      <c r="T542" s="183"/>
      <c r="U542" s="184"/>
      <c r="V542" s="121"/>
      <c r="W542" s="122"/>
    </row>
    <row r="543" spans="1:23" ht="21" customHeight="1">
      <c r="B543" s="113" t="s">
        <v>515</v>
      </c>
      <c r="C543" s="112"/>
      <c r="D543" s="112"/>
      <c r="E543" s="112"/>
      <c r="F543" s="139">
        <v>0</v>
      </c>
      <c r="G543" s="140"/>
      <c r="H543" s="141"/>
      <c r="I543" s="112">
        <v>0</v>
      </c>
      <c r="J543" s="112"/>
      <c r="K543" s="139"/>
      <c r="L543" s="171">
        <v>0</v>
      </c>
      <c r="M543" s="120"/>
      <c r="N543" s="139">
        <v>0</v>
      </c>
      <c r="O543" s="140"/>
      <c r="P543" s="141"/>
      <c r="Q543" s="112">
        <v>0</v>
      </c>
      <c r="R543" s="112"/>
      <c r="S543" s="139"/>
      <c r="T543" s="171">
        <v>0</v>
      </c>
      <c r="U543" s="120"/>
      <c r="V543" s="119"/>
      <c r="W543" s="120"/>
    </row>
    <row r="544" spans="1:23" ht="21" customHeight="1">
      <c r="B544" s="112" t="s">
        <v>514</v>
      </c>
      <c r="C544" s="112"/>
      <c r="D544" s="112"/>
      <c r="E544" s="112"/>
      <c r="F544" s="139">
        <v>0</v>
      </c>
      <c r="G544" s="140"/>
      <c r="H544" s="141"/>
      <c r="I544" s="112">
        <v>0</v>
      </c>
      <c r="J544" s="112"/>
      <c r="K544" s="139"/>
      <c r="L544" s="171">
        <v>0</v>
      </c>
      <c r="M544" s="120"/>
      <c r="N544" s="139">
        <v>0</v>
      </c>
      <c r="O544" s="140"/>
      <c r="P544" s="141"/>
      <c r="Q544" s="112">
        <v>0</v>
      </c>
      <c r="R544" s="112"/>
      <c r="S544" s="139"/>
      <c r="T544" s="171">
        <v>0</v>
      </c>
      <c r="U544" s="120"/>
      <c r="V544" s="119"/>
      <c r="W544" s="120"/>
    </row>
    <row r="545" spans="2:23" ht="21" customHeight="1">
      <c r="B545" s="112" t="s">
        <v>513</v>
      </c>
      <c r="C545" s="112"/>
      <c r="D545" s="112"/>
      <c r="E545" s="112"/>
      <c r="F545" s="139">
        <v>0</v>
      </c>
      <c r="G545" s="140"/>
      <c r="H545" s="141"/>
      <c r="I545" s="112">
        <v>0</v>
      </c>
      <c r="J545" s="112"/>
      <c r="K545" s="139"/>
      <c r="L545" s="192">
        <v>0</v>
      </c>
      <c r="M545" s="112"/>
      <c r="N545" s="139">
        <v>0</v>
      </c>
      <c r="O545" s="140"/>
      <c r="P545" s="141"/>
      <c r="Q545" s="112">
        <v>0</v>
      </c>
      <c r="R545" s="112"/>
      <c r="S545" s="139"/>
      <c r="T545" s="192">
        <v>0</v>
      </c>
      <c r="U545" s="112"/>
      <c r="V545" s="112"/>
      <c r="W545" s="112"/>
    </row>
    <row r="546" spans="2:23" ht="21" customHeight="1"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2:23" ht="21" customHeight="1">
      <c r="B547" s="180" t="s">
        <v>517</v>
      </c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</row>
    <row r="548" spans="2:23" ht="21" customHeight="1">
      <c r="B548" s="191" t="s">
        <v>519</v>
      </c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</row>
    <row r="549" spans="2:23" ht="21" customHeight="1"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</row>
    <row r="550" spans="2:23" ht="21" customHeight="1">
      <c r="B550" s="180" t="s">
        <v>518</v>
      </c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</row>
    <row r="551" spans="2:23" ht="21" customHeight="1"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2:23" ht="21" customHeight="1">
      <c r="B552" s="2" t="s">
        <v>521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2:23" ht="21" customHeight="1">
      <c r="B553" s="119" t="s">
        <v>520</v>
      </c>
      <c r="C553" s="125"/>
      <c r="D553" s="125"/>
      <c r="E553" s="120"/>
      <c r="F553" s="119" t="s">
        <v>507</v>
      </c>
      <c r="G553" s="125"/>
      <c r="H553" s="125"/>
      <c r="I553" s="125"/>
      <c r="J553" s="125"/>
      <c r="K553" s="125"/>
      <c r="L553" s="125"/>
      <c r="M553" s="125"/>
      <c r="N553" s="172" t="s">
        <v>516</v>
      </c>
      <c r="O553" s="125"/>
      <c r="P553" s="125"/>
      <c r="Q553" s="125"/>
      <c r="R553" s="125"/>
      <c r="S553" s="125"/>
      <c r="T553" s="125"/>
      <c r="U553" s="120"/>
      <c r="V553" s="119" t="s">
        <v>522</v>
      </c>
      <c r="W553" s="120"/>
    </row>
    <row r="554" spans="2:23" ht="21" customHeight="1">
      <c r="B554" s="187"/>
      <c r="C554" s="188"/>
      <c r="D554" s="188"/>
      <c r="E554" s="189"/>
      <c r="F554" s="121"/>
      <c r="G554" s="126"/>
      <c r="H554" s="126"/>
      <c r="I554" s="126"/>
      <c r="J554" s="126"/>
      <c r="K554" s="126"/>
      <c r="L554" s="126"/>
      <c r="M554" s="126"/>
      <c r="N554" s="121"/>
      <c r="O554" s="126"/>
      <c r="P554" s="126"/>
      <c r="Q554" s="126"/>
      <c r="R554" s="126"/>
      <c r="S554" s="126"/>
      <c r="T554" s="126"/>
      <c r="U554" s="122"/>
      <c r="V554" s="187"/>
      <c r="W554" s="189"/>
    </row>
    <row r="555" spans="2:23" ht="21" customHeight="1">
      <c r="B555" s="187"/>
      <c r="C555" s="188"/>
      <c r="D555" s="188"/>
      <c r="E555" s="189"/>
      <c r="F555" s="119" t="s">
        <v>510</v>
      </c>
      <c r="G555" s="125"/>
      <c r="H555" s="120"/>
      <c r="I555" s="119" t="s">
        <v>510</v>
      </c>
      <c r="J555" s="125"/>
      <c r="K555" s="125"/>
      <c r="L555" s="70"/>
      <c r="M555" s="71"/>
      <c r="N555" s="119" t="s">
        <v>510</v>
      </c>
      <c r="O555" s="125"/>
      <c r="P555" s="120"/>
      <c r="Q555" s="119" t="s">
        <v>510</v>
      </c>
      <c r="R555" s="125"/>
      <c r="S555" s="125"/>
      <c r="T555" s="70"/>
      <c r="U555" s="71"/>
      <c r="V555" s="187"/>
      <c r="W555" s="189"/>
    </row>
    <row r="556" spans="2:23" ht="21" customHeight="1">
      <c r="B556" s="187"/>
      <c r="C556" s="188"/>
      <c r="D556" s="188"/>
      <c r="E556" s="189"/>
      <c r="F556" s="187" t="s">
        <v>508</v>
      </c>
      <c r="G556" s="188"/>
      <c r="H556" s="189"/>
      <c r="I556" s="187" t="s">
        <v>573</v>
      </c>
      <c r="J556" s="188"/>
      <c r="K556" s="190"/>
      <c r="L556" s="181" t="s">
        <v>512</v>
      </c>
      <c r="M556" s="182"/>
      <c r="N556" s="187" t="s">
        <v>508</v>
      </c>
      <c r="O556" s="188"/>
      <c r="P556" s="189"/>
      <c r="Q556" s="187" t="s">
        <v>573</v>
      </c>
      <c r="R556" s="188"/>
      <c r="S556" s="190"/>
      <c r="T556" s="181" t="s">
        <v>512</v>
      </c>
      <c r="U556" s="182"/>
      <c r="V556" s="187"/>
      <c r="W556" s="189"/>
    </row>
    <row r="557" spans="2:23" ht="21" customHeight="1">
      <c r="B557" s="121"/>
      <c r="C557" s="126"/>
      <c r="D557" s="126"/>
      <c r="E557" s="122"/>
      <c r="F557" s="121" t="s">
        <v>509</v>
      </c>
      <c r="G557" s="126"/>
      <c r="H557" s="122"/>
      <c r="I557" s="121" t="s">
        <v>511</v>
      </c>
      <c r="J557" s="126"/>
      <c r="K557" s="185"/>
      <c r="L557" s="183"/>
      <c r="M557" s="184"/>
      <c r="N557" s="121" t="s">
        <v>509</v>
      </c>
      <c r="O557" s="126"/>
      <c r="P557" s="122"/>
      <c r="Q557" s="121" t="s">
        <v>511</v>
      </c>
      <c r="R557" s="126"/>
      <c r="S557" s="185"/>
      <c r="T557" s="183"/>
      <c r="U557" s="184"/>
      <c r="V557" s="121"/>
      <c r="W557" s="122"/>
    </row>
    <row r="558" spans="2:23" ht="21" customHeight="1">
      <c r="B558" s="113" t="s">
        <v>523</v>
      </c>
      <c r="C558" s="140" t="s">
        <v>524</v>
      </c>
      <c r="D558" s="140"/>
      <c r="E558" s="141"/>
      <c r="F558" s="139">
        <v>0</v>
      </c>
      <c r="G558" s="140"/>
      <c r="H558" s="141"/>
      <c r="I558" s="112">
        <v>0</v>
      </c>
      <c r="J558" s="112"/>
      <c r="K558" s="139"/>
      <c r="L558" s="171">
        <v>0</v>
      </c>
      <c r="M558" s="120"/>
      <c r="N558" s="139">
        <v>0</v>
      </c>
      <c r="O558" s="140"/>
      <c r="P558" s="141"/>
      <c r="Q558" s="112">
        <v>0</v>
      </c>
      <c r="R558" s="112"/>
      <c r="S558" s="139"/>
      <c r="T558" s="171">
        <v>0</v>
      </c>
      <c r="U558" s="120"/>
      <c r="V558" s="119"/>
      <c r="W558" s="120"/>
    </row>
    <row r="559" spans="2:23" ht="21" customHeight="1">
      <c r="B559" s="113"/>
      <c r="C559" s="140" t="s">
        <v>525</v>
      </c>
      <c r="D559" s="140"/>
      <c r="E559" s="141"/>
      <c r="F559" s="139">
        <v>0</v>
      </c>
      <c r="G559" s="140"/>
      <c r="H559" s="141"/>
      <c r="I559" s="112">
        <v>0</v>
      </c>
      <c r="J559" s="112"/>
      <c r="K559" s="139"/>
      <c r="L559" s="171">
        <v>0</v>
      </c>
      <c r="M559" s="120"/>
      <c r="N559" s="139">
        <v>0</v>
      </c>
      <c r="O559" s="140"/>
      <c r="P559" s="141"/>
      <c r="Q559" s="112">
        <v>0</v>
      </c>
      <c r="R559" s="112"/>
      <c r="S559" s="139"/>
      <c r="T559" s="171">
        <v>0</v>
      </c>
      <c r="U559" s="120"/>
      <c r="V559" s="119"/>
      <c r="W559" s="120"/>
    </row>
    <row r="560" spans="2:23" ht="21" customHeight="1">
      <c r="B560" s="113"/>
      <c r="C560" s="140" t="s">
        <v>526</v>
      </c>
      <c r="D560" s="140"/>
      <c r="E560" s="141"/>
      <c r="F560" s="139">
        <v>0</v>
      </c>
      <c r="G560" s="140"/>
      <c r="H560" s="141"/>
      <c r="I560" s="112">
        <v>0</v>
      </c>
      <c r="J560" s="112"/>
      <c r="K560" s="139"/>
      <c r="L560" s="171">
        <v>0</v>
      </c>
      <c r="M560" s="120"/>
      <c r="N560" s="139">
        <v>0</v>
      </c>
      <c r="O560" s="140"/>
      <c r="P560" s="141"/>
      <c r="Q560" s="112">
        <v>0</v>
      </c>
      <c r="R560" s="112"/>
      <c r="S560" s="139"/>
      <c r="T560" s="171">
        <v>0</v>
      </c>
      <c r="U560" s="120"/>
      <c r="V560" s="119"/>
      <c r="W560" s="120"/>
    </row>
    <row r="561" spans="1:25" ht="21" customHeight="1">
      <c r="B561" s="113"/>
      <c r="C561" s="140" t="s">
        <v>527</v>
      </c>
      <c r="D561" s="140"/>
      <c r="E561" s="141"/>
      <c r="F561" s="139">
        <v>0</v>
      </c>
      <c r="G561" s="140"/>
      <c r="H561" s="141"/>
      <c r="I561" s="112">
        <v>0</v>
      </c>
      <c r="J561" s="112"/>
      <c r="K561" s="139"/>
      <c r="L561" s="171">
        <v>0</v>
      </c>
      <c r="M561" s="120"/>
      <c r="N561" s="139">
        <v>0</v>
      </c>
      <c r="O561" s="140"/>
      <c r="P561" s="141"/>
      <c r="Q561" s="112">
        <v>0</v>
      </c>
      <c r="R561" s="112"/>
      <c r="S561" s="139"/>
      <c r="T561" s="171">
        <v>0</v>
      </c>
      <c r="U561" s="120"/>
      <c r="V561" s="119"/>
      <c r="W561" s="120"/>
    </row>
    <row r="562" spans="1:25" ht="21" customHeight="1">
      <c r="B562" s="139" t="s">
        <v>513</v>
      </c>
      <c r="C562" s="140"/>
      <c r="D562" s="140"/>
      <c r="E562" s="141"/>
      <c r="F562" s="139">
        <v>0</v>
      </c>
      <c r="G562" s="140"/>
      <c r="H562" s="141"/>
      <c r="I562" s="112">
        <v>0</v>
      </c>
      <c r="J562" s="112"/>
      <c r="K562" s="139"/>
      <c r="L562" s="186">
        <v>0</v>
      </c>
      <c r="M562" s="141"/>
      <c r="N562" s="139">
        <v>0</v>
      </c>
      <c r="O562" s="140"/>
      <c r="P562" s="141"/>
      <c r="Q562" s="112">
        <v>0</v>
      </c>
      <c r="R562" s="112"/>
      <c r="S562" s="139"/>
      <c r="T562" s="186">
        <v>0</v>
      </c>
      <c r="U562" s="141"/>
      <c r="V562" s="112"/>
      <c r="W562" s="112"/>
    </row>
    <row r="563" spans="1:25" ht="21" customHeight="1"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</row>
    <row r="564" spans="1:25" ht="21" customHeight="1">
      <c r="A564" s="54" t="s">
        <v>528</v>
      </c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5" ht="21" customHeight="1">
      <c r="B565" s="178" t="s">
        <v>529</v>
      </c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</row>
    <row r="566" spans="1:25" ht="21" customHeight="1"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</row>
    <row r="567" spans="1:25" ht="21" customHeight="1">
      <c r="B567" s="179" t="s">
        <v>530</v>
      </c>
      <c r="C567" s="179"/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</row>
    <row r="568" spans="1:25" ht="21" customHeight="1">
      <c r="B568" s="179"/>
      <c r="C568" s="179"/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</row>
    <row r="569" spans="1:25" ht="21" customHeight="1">
      <c r="B569" s="178" t="s">
        <v>531</v>
      </c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</row>
    <row r="570" spans="1:25" ht="21" customHeight="1"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</row>
    <row r="571" spans="1:25" ht="21" customHeight="1"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</row>
    <row r="572" spans="1:25" ht="21" customHeight="1"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</row>
    <row r="573" spans="1:25" ht="21" customHeight="1"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</row>
    <row r="574" spans="1:25" ht="21" customHeight="1"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</row>
    <row r="575" spans="1:25" ht="21" customHeight="1">
      <c r="A575" s="54" t="s">
        <v>532</v>
      </c>
      <c r="Y575" s="1" t="s">
        <v>417</v>
      </c>
    </row>
    <row r="576" spans="1:25" ht="21" customHeight="1">
      <c r="A576" s="2"/>
      <c r="X576" s="2"/>
    </row>
    <row r="577" spans="1:28" ht="21" customHeight="1">
      <c r="A577" s="2"/>
      <c r="B577" s="10" t="s">
        <v>239</v>
      </c>
      <c r="X577" s="2"/>
    </row>
    <row r="578" spans="1:28" ht="21" customHeight="1">
      <c r="A578" s="2"/>
      <c r="B578" s="10"/>
      <c r="X578" s="2"/>
    </row>
    <row r="579" spans="1:28" ht="21" customHeight="1">
      <c r="A579" s="2"/>
      <c r="B579" s="2" t="str">
        <f>B416</f>
        <v>* 직전분기대비</v>
      </c>
      <c r="X579" s="2"/>
    </row>
    <row r="580" spans="1:28" ht="21" customHeight="1">
      <c r="A580" s="2"/>
      <c r="B580" s="10"/>
      <c r="O580" s="2" t="str">
        <f>O417</f>
        <v>제47기 3분기말(금분기)</v>
      </c>
      <c r="P580" s="2"/>
      <c r="Q580" s="2"/>
      <c r="R580" s="2"/>
      <c r="S580" s="2"/>
      <c r="T580" s="2"/>
      <c r="U580" s="2" t="str">
        <f>U417</f>
        <v>:2016년09월말</v>
      </c>
      <c r="V580" s="2"/>
      <c r="X580" s="2"/>
    </row>
    <row r="581" spans="1:28" ht="21" customHeight="1">
      <c r="A581" s="2"/>
      <c r="B581" s="10"/>
      <c r="O581" s="2" t="str">
        <f>O418</f>
        <v>제47기 2분기말(직전분기)</v>
      </c>
      <c r="P581" s="2"/>
      <c r="Q581" s="2"/>
      <c r="R581" s="2"/>
      <c r="S581" s="2"/>
      <c r="T581" s="2"/>
      <c r="U581" s="2" t="str">
        <f>U418</f>
        <v>:2016년06월말</v>
      </c>
      <c r="V581" s="2"/>
      <c r="X581" s="2"/>
    </row>
    <row r="582" spans="1:28" ht="21" customHeight="1">
      <c r="A582" s="2"/>
      <c r="B582" s="10"/>
      <c r="X582" s="11" t="s">
        <v>250</v>
      </c>
    </row>
    <row r="583" spans="1:28" ht="21" customHeight="1">
      <c r="A583" s="2"/>
      <c r="B583" s="113" t="s">
        <v>251</v>
      </c>
      <c r="C583" s="112"/>
      <c r="D583" s="113" t="s">
        <v>252</v>
      </c>
      <c r="E583" s="112"/>
      <c r="F583" s="112"/>
      <c r="G583" s="113" t="s">
        <v>245</v>
      </c>
      <c r="H583" s="112"/>
      <c r="I583" s="112"/>
      <c r="J583" s="112"/>
      <c r="K583" s="172" t="str">
        <f>O581</f>
        <v>제47기 2분기말(직전분기)</v>
      </c>
      <c r="L583" s="173"/>
      <c r="M583" s="173"/>
      <c r="N583" s="174"/>
      <c r="O583" s="172" t="str">
        <f>O580</f>
        <v>제47기 3분기말(금분기)</v>
      </c>
      <c r="P583" s="173"/>
      <c r="Q583" s="173"/>
      <c r="R583" s="174"/>
      <c r="S583" s="112" t="s">
        <v>243</v>
      </c>
      <c r="T583" s="112"/>
      <c r="U583" s="112"/>
      <c r="V583" s="112"/>
      <c r="W583" s="112"/>
      <c r="X583" s="112"/>
    </row>
    <row r="584" spans="1:28" ht="21" customHeight="1">
      <c r="A584" s="2"/>
      <c r="B584" s="112"/>
      <c r="C584" s="112"/>
      <c r="D584" s="112"/>
      <c r="E584" s="112"/>
      <c r="F584" s="112"/>
      <c r="G584" s="112"/>
      <c r="H584" s="112"/>
      <c r="I584" s="112"/>
      <c r="J584" s="112"/>
      <c r="K584" s="175"/>
      <c r="L584" s="176"/>
      <c r="M584" s="176"/>
      <c r="N584" s="177"/>
      <c r="O584" s="175"/>
      <c r="P584" s="176"/>
      <c r="Q584" s="176"/>
      <c r="R584" s="177"/>
      <c r="S584" s="113" t="s">
        <v>244</v>
      </c>
      <c r="T584" s="112"/>
      <c r="U584" s="112"/>
      <c r="V584" s="113" t="s">
        <v>438</v>
      </c>
      <c r="W584" s="112"/>
      <c r="X584" s="112"/>
    </row>
    <row r="585" spans="1:28" ht="21" customHeight="1">
      <c r="A585" s="2"/>
      <c r="B585" s="112"/>
      <c r="C585" s="112"/>
      <c r="D585" s="112"/>
      <c r="E585" s="112"/>
      <c r="F585" s="112"/>
      <c r="G585" s="112"/>
      <c r="H585" s="112"/>
      <c r="I585" s="112"/>
      <c r="J585" s="112"/>
      <c r="K585" s="121" t="s">
        <v>408</v>
      </c>
      <c r="L585" s="126"/>
      <c r="M585" s="126"/>
      <c r="N585" s="122"/>
      <c r="O585" s="121" t="s">
        <v>409</v>
      </c>
      <c r="P585" s="126"/>
      <c r="Q585" s="126"/>
      <c r="R585" s="122"/>
      <c r="S585" s="112"/>
      <c r="T585" s="112"/>
      <c r="U585" s="112"/>
      <c r="V585" s="112"/>
      <c r="W585" s="112"/>
      <c r="X585" s="112"/>
    </row>
    <row r="586" spans="1:28" ht="21" customHeight="1">
      <c r="A586" s="2"/>
      <c r="B586" s="113" t="s">
        <v>246</v>
      </c>
      <c r="C586" s="112"/>
      <c r="D586" s="119" t="s">
        <v>240</v>
      </c>
      <c r="E586" s="125"/>
      <c r="F586" s="120"/>
      <c r="G586" s="164"/>
      <c r="H586" s="165"/>
      <c r="I586" s="165"/>
      <c r="J586" s="166"/>
      <c r="K586" s="133"/>
      <c r="L586" s="134"/>
      <c r="M586" s="134"/>
      <c r="N586" s="135"/>
      <c r="O586" s="133"/>
      <c r="P586" s="134"/>
      <c r="Q586" s="134"/>
      <c r="R586" s="135"/>
      <c r="S586" s="127">
        <f>O586-G586</f>
        <v>0</v>
      </c>
      <c r="T586" s="128"/>
      <c r="U586" s="129"/>
      <c r="V586" s="127">
        <f>O586-K586</f>
        <v>0</v>
      </c>
      <c r="W586" s="128"/>
      <c r="X586" s="129"/>
    </row>
    <row r="587" spans="1:28" ht="21" customHeight="1">
      <c r="A587" s="2"/>
      <c r="B587" s="113"/>
      <c r="C587" s="112"/>
      <c r="D587" s="121"/>
      <c r="E587" s="126"/>
      <c r="F587" s="122"/>
      <c r="G587" s="167"/>
      <c r="H587" s="168"/>
      <c r="I587" s="168"/>
      <c r="J587" s="169"/>
      <c r="K587" s="136"/>
      <c r="L587" s="137"/>
      <c r="M587" s="137"/>
      <c r="N587" s="138"/>
      <c r="O587" s="136"/>
      <c r="P587" s="137"/>
      <c r="Q587" s="137"/>
      <c r="R587" s="138"/>
      <c r="S587" s="130"/>
      <c r="T587" s="131"/>
      <c r="U587" s="132"/>
      <c r="V587" s="130"/>
      <c r="W587" s="131"/>
      <c r="X587" s="132"/>
    </row>
    <row r="588" spans="1:28" ht="21" customHeight="1">
      <c r="A588" s="2"/>
      <c r="B588" s="112"/>
      <c r="C588" s="112"/>
      <c r="D588" s="119" t="s">
        <v>241</v>
      </c>
      <c r="E588" s="125"/>
      <c r="F588" s="120"/>
      <c r="G588" s="164"/>
      <c r="H588" s="165"/>
      <c r="I588" s="165"/>
      <c r="J588" s="166"/>
      <c r="K588" s="133"/>
      <c r="L588" s="134"/>
      <c r="M588" s="134"/>
      <c r="N588" s="135"/>
      <c r="O588" s="133"/>
      <c r="P588" s="134"/>
      <c r="Q588" s="134"/>
      <c r="R588" s="135"/>
      <c r="S588" s="127">
        <f>O588-G588</f>
        <v>0</v>
      </c>
      <c r="T588" s="128"/>
      <c r="U588" s="129"/>
      <c r="V588" s="127">
        <f>O588-K588</f>
        <v>0</v>
      </c>
      <c r="W588" s="128"/>
      <c r="X588" s="129"/>
    </row>
    <row r="589" spans="1:28" ht="21" customHeight="1">
      <c r="A589" s="2"/>
      <c r="B589" s="112"/>
      <c r="C589" s="112"/>
      <c r="D589" s="121"/>
      <c r="E589" s="126"/>
      <c r="F589" s="122"/>
      <c r="G589" s="167"/>
      <c r="H589" s="168"/>
      <c r="I589" s="168"/>
      <c r="J589" s="169"/>
      <c r="K589" s="136"/>
      <c r="L589" s="137"/>
      <c r="M589" s="137"/>
      <c r="N589" s="138"/>
      <c r="O589" s="136"/>
      <c r="P589" s="137"/>
      <c r="Q589" s="137"/>
      <c r="R589" s="138"/>
      <c r="S589" s="130"/>
      <c r="T589" s="131"/>
      <c r="U589" s="132"/>
      <c r="V589" s="130"/>
      <c r="W589" s="131"/>
      <c r="X589" s="132"/>
    </row>
    <row r="590" spans="1:28" ht="21" customHeight="1">
      <c r="A590" s="2"/>
      <c r="B590" s="112"/>
      <c r="C590" s="112"/>
      <c r="D590" s="112" t="s">
        <v>242</v>
      </c>
      <c r="E590" s="112"/>
      <c r="F590" s="112"/>
      <c r="G590" s="170">
        <f>G586+G588</f>
        <v>0</v>
      </c>
      <c r="H590" s="170"/>
      <c r="I590" s="170"/>
      <c r="J590" s="170"/>
      <c r="K590" s="123">
        <f>K586+K588</f>
        <v>0</v>
      </c>
      <c r="L590" s="123"/>
      <c r="M590" s="123"/>
      <c r="N590" s="123"/>
      <c r="O590" s="123">
        <f>O586+O588</f>
        <v>0</v>
      </c>
      <c r="P590" s="123"/>
      <c r="Q590" s="123"/>
      <c r="R590" s="123"/>
      <c r="S590" s="123">
        <f>O590-G590</f>
        <v>0</v>
      </c>
      <c r="T590" s="123"/>
      <c r="U590" s="123"/>
      <c r="V590" s="123">
        <f>O590-K590</f>
        <v>0</v>
      </c>
      <c r="W590" s="123"/>
      <c r="X590" s="123"/>
    </row>
    <row r="591" spans="1:28" ht="21" customHeight="1">
      <c r="A591" s="2"/>
      <c r="B591" s="112"/>
      <c r="C591" s="113" t="s">
        <v>248</v>
      </c>
      <c r="D591" s="119" t="s">
        <v>240</v>
      </c>
      <c r="E591" s="125"/>
      <c r="F591" s="120"/>
      <c r="G591" s="164"/>
      <c r="H591" s="165"/>
      <c r="I591" s="165"/>
      <c r="J591" s="166"/>
      <c r="K591" s="133"/>
      <c r="L591" s="134"/>
      <c r="M591" s="134"/>
      <c r="N591" s="135"/>
      <c r="O591" s="133"/>
      <c r="P591" s="134"/>
      <c r="Q591" s="134"/>
      <c r="R591" s="135"/>
      <c r="S591" s="127"/>
      <c r="T591" s="128"/>
      <c r="U591" s="129"/>
      <c r="V591" s="127"/>
      <c r="W591" s="128"/>
      <c r="X591" s="129"/>
      <c r="AB591" s="37"/>
    </row>
    <row r="592" spans="1:28" ht="21" customHeight="1">
      <c r="A592" s="2"/>
      <c r="B592" s="112"/>
      <c r="C592" s="113"/>
      <c r="D592" s="121"/>
      <c r="E592" s="126"/>
      <c r="F592" s="122"/>
      <c r="G592" s="167"/>
      <c r="H592" s="168"/>
      <c r="I592" s="168"/>
      <c r="J592" s="169"/>
      <c r="K592" s="136"/>
      <c r="L592" s="137"/>
      <c r="M592" s="137"/>
      <c r="N592" s="138"/>
      <c r="O592" s="136"/>
      <c r="P592" s="137"/>
      <c r="Q592" s="137"/>
      <c r="R592" s="138"/>
      <c r="S592" s="130"/>
      <c r="T592" s="131"/>
      <c r="U592" s="132"/>
      <c r="V592" s="130"/>
      <c r="W592" s="131"/>
      <c r="X592" s="132"/>
      <c r="AB592" s="37"/>
    </row>
    <row r="593" spans="1:24" ht="21" customHeight="1">
      <c r="A593" s="2"/>
      <c r="B593" s="112"/>
      <c r="C593" s="112"/>
      <c r="D593" s="119" t="s">
        <v>241</v>
      </c>
      <c r="E593" s="125"/>
      <c r="F593" s="120"/>
      <c r="G593" s="164"/>
      <c r="H593" s="165"/>
      <c r="I593" s="165"/>
      <c r="J593" s="166"/>
      <c r="K593" s="133"/>
      <c r="L593" s="134"/>
      <c r="M593" s="134"/>
      <c r="N593" s="135"/>
      <c r="O593" s="133"/>
      <c r="P593" s="134"/>
      <c r="Q593" s="134"/>
      <c r="R593" s="135"/>
      <c r="S593" s="127"/>
      <c r="T593" s="128"/>
      <c r="U593" s="129"/>
      <c r="V593" s="127"/>
      <c r="W593" s="128"/>
      <c r="X593" s="129"/>
    </row>
    <row r="594" spans="1:24" ht="21" customHeight="1">
      <c r="A594" s="2"/>
      <c r="B594" s="112"/>
      <c r="C594" s="112"/>
      <c r="D594" s="121"/>
      <c r="E594" s="126"/>
      <c r="F594" s="122"/>
      <c r="G594" s="167"/>
      <c r="H594" s="168"/>
      <c r="I594" s="168"/>
      <c r="J594" s="169"/>
      <c r="K594" s="136"/>
      <c r="L594" s="137"/>
      <c r="M594" s="137"/>
      <c r="N594" s="138"/>
      <c r="O594" s="136"/>
      <c r="P594" s="137"/>
      <c r="Q594" s="137"/>
      <c r="R594" s="138"/>
      <c r="S594" s="130"/>
      <c r="T594" s="131"/>
      <c r="U594" s="132"/>
      <c r="V594" s="130"/>
      <c r="W594" s="131"/>
      <c r="X594" s="132"/>
    </row>
    <row r="595" spans="1:24" ht="21" customHeight="1">
      <c r="A595" s="2"/>
      <c r="B595" s="112"/>
      <c r="C595" s="112"/>
      <c r="D595" s="112" t="s">
        <v>242</v>
      </c>
      <c r="E595" s="112"/>
      <c r="F595" s="112"/>
      <c r="G595" s="170"/>
      <c r="H595" s="170"/>
      <c r="I595" s="170"/>
      <c r="J595" s="170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</row>
    <row r="596" spans="1:24" ht="21" customHeight="1">
      <c r="A596" s="2"/>
      <c r="B596" s="113" t="s">
        <v>249</v>
      </c>
      <c r="C596" s="112"/>
      <c r="D596" s="119" t="s">
        <v>240</v>
      </c>
      <c r="E596" s="125"/>
      <c r="F596" s="120"/>
      <c r="G596" s="164"/>
      <c r="H596" s="165"/>
      <c r="I596" s="165"/>
      <c r="J596" s="166"/>
      <c r="K596" s="133"/>
      <c r="L596" s="134"/>
      <c r="M596" s="134"/>
      <c r="N596" s="135"/>
      <c r="O596" s="133"/>
      <c r="P596" s="134"/>
      <c r="Q596" s="134"/>
      <c r="R596" s="135"/>
      <c r="S596" s="127">
        <f>O596-G596</f>
        <v>0</v>
      </c>
      <c r="T596" s="128"/>
      <c r="U596" s="129"/>
      <c r="V596" s="127">
        <f>O596-K596</f>
        <v>0</v>
      </c>
      <c r="W596" s="128"/>
      <c r="X596" s="129"/>
    </row>
    <row r="597" spans="1:24" ht="21" customHeight="1">
      <c r="A597" s="2"/>
      <c r="B597" s="113"/>
      <c r="C597" s="112"/>
      <c r="D597" s="121"/>
      <c r="E597" s="126"/>
      <c r="F597" s="122"/>
      <c r="G597" s="167"/>
      <c r="H597" s="168"/>
      <c r="I597" s="168"/>
      <c r="J597" s="169"/>
      <c r="K597" s="136"/>
      <c r="L597" s="137"/>
      <c r="M597" s="137"/>
      <c r="N597" s="138"/>
      <c r="O597" s="136"/>
      <c r="P597" s="137"/>
      <c r="Q597" s="137"/>
      <c r="R597" s="138"/>
      <c r="S597" s="130"/>
      <c r="T597" s="131"/>
      <c r="U597" s="132"/>
      <c r="V597" s="130"/>
      <c r="W597" s="131"/>
      <c r="X597" s="132"/>
    </row>
    <row r="598" spans="1:24" ht="21" customHeight="1">
      <c r="A598" s="2"/>
      <c r="B598" s="112"/>
      <c r="C598" s="112"/>
      <c r="D598" s="119" t="s">
        <v>241</v>
      </c>
      <c r="E598" s="125"/>
      <c r="F598" s="120"/>
      <c r="G598" s="164"/>
      <c r="H598" s="165"/>
      <c r="I598" s="165"/>
      <c r="J598" s="166"/>
      <c r="K598" s="133"/>
      <c r="L598" s="134"/>
      <c r="M598" s="134"/>
      <c r="N598" s="135"/>
      <c r="O598" s="133"/>
      <c r="P598" s="134"/>
      <c r="Q598" s="134"/>
      <c r="R598" s="135"/>
      <c r="S598" s="127">
        <f>O598-G598</f>
        <v>0</v>
      </c>
      <c r="T598" s="128"/>
      <c r="U598" s="129"/>
      <c r="V598" s="127">
        <f>O598-K598</f>
        <v>0</v>
      </c>
      <c r="W598" s="128"/>
      <c r="X598" s="129"/>
    </row>
    <row r="599" spans="1:24" ht="21" customHeight="1">
      <c r="A599" s="2"/>
      <c r="B599" s="112"/>
      <c r="C599" s="112"/>
      <c r="D599" s="121"/>
      <c r="E599" s="126"/>
      <c r="F599" s="122"/>
      <c r="G599" s="167"/>
      <c r="H599" s="168"/>
      <c r="I599" s="168"/>
      <c r="J599" s="169"/>
      <c r="K599" s="136"/>
      <c r="L599" s="137"/>
      <c r="M599" s="137"/>
      <c r="N599" s="138"/>
      <c r="O599" s="136"/>
      <c r="P599" s="137"/>
      <c r="Q599" s="137"/>
      <c r="R599" s="138"/>
      <c r="S599" s="130"/>
      <c r="T599" s="131"/>
      <c r="U599" s="132"/>
      <c r="V599" s="130"/>
      <c r="W599" s="131"/>
      <c r="X599" s="132"/>
    </row>
    <row r="600" spans="1:24" ht="21" customHeight="1">
      <c r="A600" s="2"/>
      <c r="B600" s="112"/>
      <c r="C600" s="112"/>
      <c r="D600" s="112" t="s">
        <v>242</v>
      </c>
      <c r="E600" s="112"/>
      <c r="F600" s="112"/>
      <c r="G600" s="170">
        <f>G596+G598</f>
        <v>0</v>
      </c>
      <c r="H600" s="170"/>
      <c r="I600" s="170"/>
      <c r="J600" s="170"/>
      <c r="K600" s="123">
        <f>K596+K598</f>
        <v>0</v>
      </c>
      <c r="L600" s="123"/>
      <c r="M600" s="123"/>
      <c r="N600" s="123"/>
      <c r="O600" s="123">
        <f>O596+O598</f>
        <v>0</v>
      </c>
      <c r="P600" s="123"/>
      <c r="Q600" s="123"/>
      <c r="R600" s="123"/>
      <c r="S600" s="123">
        <f>O600-G600</f>
        <v>0</v>
      </c>
      <c r="T600" s="123"/>
      <c r="U600" s="123"/>
      <c r="V600" s="123">
        <f>O600-K600</f>
        <v>0</v>
      </c>
      <c r="W600" s="123"/>
      <c r="X600" s="123"/>
    </row>
    <row r="601" spans="1:24" ht="21" customHeight="1">
      <c r="A601" s="2"/>
      <c r="B601" s="112" t="s">
        <v>247</v>
      </c>
      <c r="C601" s="113" t="s">
        <v>248</v>
      </c>
      <c r="D601" s="119" t="s">
        <v>240</v>
      </c>
      <c r="E601" s="125"/>
      <c r="F601" s="120"/>
      <c r="G601" s="164"/>
      <c r="H601" s="165"/>
      <c r="I601" s="165"/>
      <c r="J601" s="166"/>
      <c r="K601" s="133"/>
      <c r="L601" s="134"/>
      <c r="M601" s="134"/>
      <c r="N601" s="135"/>
      <c r="O601" s="133"/>
      <c r="P601" s="134"/>
      <c r="Q601" s="134"/>
      <c r="R601" s="135"/>
      <c r="S601" s="127"/>
      <c r="T601" s="128"/>
      <c r="U601" s="129"/>
      <c r="V601" s="127"/>
      <c r="W601" s="128"/>
      <c r="X601" s="129"/>
    </row>
    <row r="602" spans="1:24" ht="21" customHeight="1">
      <c r="A602" s="2"/>
      <c r="B602" s="112"/>
      <c r="C602" s="113"/>
      <c r="D602" s="121"/>
      <c r="E602" s="126"/>
      <c r="F602" s="122"/>
      <c r="G602" s="167"/>
      <c r="H602" s="168"/>
      <c r="I602" s="168"/>
      <c r="J602" s="169"/>
      <c r="K602" s="136"/>
      <c r="L602" s="137"/>
      <c r="M602" s="137"/>
      <c r="N602" s="138"/>
      <c r="O602" s="136"/>
      <c r="P602" s="137"/>
      <c r="Q602" s="137"/>
      <c r="R602" s="138"/>
      <c r="S602" s="130"/>
      <c r="T602" s="131"/>
      <c r="U602" s="132"/>
      <c r="V602" s="130"/>
      <c r="W602" s="131"/>
      <c r="X602" s="132"/>
    </row>
    <row r="603" spans="1:24" ht="21" customHeight="1">
      <c r="A603" s="2"/>
      <c r="B603" s="112"/>
      <c r="C603" s="112"/>
      <c r="D603" s="119" t="s">
        <v>241</v>
      </c>
      <c r="E603" s="125"/>
      <c r="F603" s="120"/>
      <c r="G603" s="164"/>
      <c r="H603" s="165"/>
      <c r="I603" s="165"/>
      <c r="J603" s="166"/>
      <c r="K603" s="133"/>
      <c r="L603" s="134"/>
      <c r="M603" s="134"/>
      <c r="N603" s="135"/>
      <c r="O603" s="133"/>
      <c r="P603" s="134"/>
      <c r="Q603" s="134"/>
      <c r="R603" s="135"/>
      <c r="S603" s="127"/>
      <c r="T603" s="128"/>
      <c r="U603" s="129"/>
      <c r="V603" s="127"/>
      <c r="W603" s="128"/>
      <c r="X603" s="129"/>
    </row>
    <row r="604" spans="1:24" ht="21" customHeight="1">
      <c r="A604" s="2"/>
      <c r="B604" s="112"/>
      <c r="C604" s="112"/>
      <c r="D604" s="121"/>
      <c r="E604" s="126"/>
      <c r="F604" s="122"/>
      <c r="G604" s="167"/>
      <c r="H604" s="168"/>
      <c r="I604" s="168"/>
      <c r="J604" s="169"/>
      <c r="K604" s="136"/>
      <c r="L604" s="137"/>
      <c r="M604" s="137"/>
      <c r="N604" s="138"/>
      <c r="O604" s="136"/>
      <c r="P604" s="137"/>
      <c r="Q604" s="137"/>
      <c r="R604" s="138"/>
      <c r="S604" s="130"/>
      <c r="T604" s="131"/>
      <c r="U604" s="132"/>
      <c r="V604" s="130"/>
      <c r="W604" s="131"/>
      <c r="X604" s="132"/>
    </row>
    <row r="605" spans="1:24" ht="21" customHeight="1">
      <c r="A605" s="2"/>
      <c r="B605" s="112"/>
      <c r="C605" s="112"/>
      <c r="D605" s="112" t="s">
        <v>13</v>
      </c>
      <c r="E605" s="112"/>
      <c r="F605" s="112"/>
      <c r="G605" s="170"/>
      <c r="H605" s="170"/>
      <c r="I605" s="170"/>
      <c r="J605" s="170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</row>
    <row r="606" spans="1:24" ht="21" customHeight="1">
      <c r="A606" s="2"/>
      <c r="B606" s="112" t="s">
        <v>247</v>
      </c>
      <c r="C606" s="112"/>
      <c r="D606" s="119" t="s">
        <v>240</v>
      </c>
      <c r="E606" s="125"/>
      <c r="F606" s="120"/>
      <c r="G606" s="157"/>
      <c r="H606" s="158"/>
      <c r="I606" s="158"/>
      <c r="J606" s="159"/>
      <c r="K606" s="127"/>
      <c r="L606" s="128"/>
      <c r="M606" s="128"/>
      <c r="N606" s="129"/>
      <c r="O606" s="127"/>
      <c r="P606" s="128"/>
      <c r="Q606" s="128"/>
      <c r="R606" s="129"/>
      <c r="S606" s="127"/>
      <c r="T606" s="128"/>
      <c r="U606" s="129"/>
      <c r="V606" s="127"/>
      <c r="W606" s="128"/>
      <c r="X606" s="129"/>
    </row>
    <row r="607" spans="1:24" ht="21" customHeight="1">
      <c r="A607" s="2"/>
      <c r="B607" s="112"/>
      <c r="C607" s="112"/>
      <c r="D607" s="121"/>
      <c r="E607" s="126"/>
      <c r="F607" s="122"/>
      <c r="G607" s="160"/>
      <c r="H607" s="161"/>
      <c r="I607" s="161"/>
      <c r="J607" s="162"/>
      <c r="K607" s="130"/>
      <c r="L607" s="131"/>
      <c r="M607" s="131"/>
      <c r="N607" s="132"/>
      <c r="O607" s="130"/>
      <c r="P607" s="131"/>
      <c r="Q607" s="131"/>
      <c r="R607" s="132"/>
      <c r="S607" s="130"/>
      <c r="T607" s="131"/>
      <c r="U607" s="132"/>
      <c r="V607" s="130"/>
      <c r="W607" s="131"/>
      <c r="X607" s="132"/>
    </row>
    <row r="608" spans="1:24" ht="21" customHeight="1">
      <c r="A608" s="2"/>
      <c r="B608" s="112"/>
      <c r="C608" s="112"/>
      <c r="D608" s="119" t="s">
        <v>241</v>
      </c>
      <c r="E608" s="125"/>
      <c r="F608" s="120"/>
      <c r="G608" s="157"/>
      <c r="H608" s="158"/>
      <c r="I608" s="158"/>
      <c r="J608" s="159"/>
      <c r="K608" s="127"/>
      <c r="L608" s="128"/>
      <c r="M608" s="128"/>
      <c r="N608" s="129"/>
      <c r="O608" s="127"/>
      <c r="P608" s="128"/>
      <c r="Q608" s="128"/>
      <c r="R608" s="129"/>
      <c r="S608" s="127"/>
      <c r="T608" s="128"/>
      <c r="U608" s="129"/>
      <c r="V608" s="127"/>
      <c r="W608" s="128"/>
      <c r="X608" s="129"/>
    </row>
    <row r="609" spans="1:24" ht="21" customHeight="1">
      <c r="A609" s="2"/>
      <c r="B609" s="112"/>
      <c r="C609" s="112"/>
      <c r="D609" s="121"/>
      <c r="E609" s="126"/>
      <c r="F609" s="122"/>
      <c r="G609" s="160"/>
      <c r="H609" s="161"/>
      <c r="I609" s="161"/>
      <c r="J609" s="162"/>
      <c r="K609" s="130"/>
      <c r="L609" s="131"/>
      <c r="M609" s="131"/>
      <c r="N609" s="132"/>
      <c r="O609" s="130"/>
      <c r="P609" s="131"/>
      <c r="Q609" s="131"/>
      <c r="R609" s="132"/>
      <c r="S609" s="130"/>
      <c r="T609" s="131"/>
      <c r="U609" s="132"/>
      <c r="V609" s="130"/>
      <c r="W609" s="131"/>
      <c r="X609" s="132"/>
    </row>
    <row r="610" spans="1:24" ht="21" customHeight="1">
      <c r="A610" s="2"/>
      <c r="B610" s="112"/>
      <c r="C610" s="112"/>
      <c r="D610" s="112" t="s">
        <v>13</v>
      </c>
      <c r="E610" s="112"/>
      <c r="F610" s="112"/>
      <c r="G610" s="163"/>
      <c r="H610" s="163"/>
      <c r="I610" s="163"/>
      <c r="J610" s="163"/>
      <c r="K610" s="124"/>
      <c r="L610" s="124"/>
      <c r="M610" s="124"/>
      <c r="N610" s="124"/>
      <c r="O610" s="124"/>
      <c r="P610" s="124"/>
      <c r="Q610" s="124"/>
      <c r="R610" s="124"/>
      <c r="S610" s="123"/>
      <c r="T610" s="123"/>
      <c r="U610" s="123"/>
      <c r="V610" s="123"/>
      <c r="W610" s="123"/>
      <c r="X610" s="123"/>
    </row>
    <row r="611" spans="1:24" ht="21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1" customHeight="1">
      <c r="A612" s="2"/>
      <c r="B612" s="11" t="s">
        <v>101</v>
      </c>
      <c r="C612" s="2" t="s">
        <v>237</v>
      </c>
      <c r="D612" s="2" t="s">
        <v>410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1" customHeight="1">
      <c r="A613" s="2"/>
      <c r="B613" s="2"/>
      <c r="C613" s="2" t="s">
        <v>238</v>
      </c>
      <c r="D613" s="2" t="s">
        <v>452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1" customHeight="1">
      <c r="A614" s="2"/>
      <c r="B614" s="2"/>
      <c r="C614" s="2"/>
      <c r="D614" s="2" t="s">
        <v>253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1" customHeight="1">
      <c r="A615" s="2"/>
      <c r="B615" s="2"/>
      <c r="C615" s="2"/>
      <c r="D615" s="2" t="s">
        <v>256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1" customHeight="1">
      <c r="A616" s="2"/>
      <c r="B616" s="2"/>
      <c r="C616" s="2" t="s">
        <v>254</v>
      </c>
      <c r="D616" s="2" t="s">
        <v>255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1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1" customHeight="1">
      <c r="A618" s="2"/>
      <c r="B618" s="10" t="s">
        <v>257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1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1" customHeight="1">
      <c r="A620" s="2"/>
      <c r="B620" s="2" t="s">
        <v>267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1" customHeight="1">
      <c r="A621" s="2"/>
      <c r="B621" s="2" t="str">
        <f>B518</f>
        <v>제47기 3분기말(금분기)</v>
      </c>
      <c r="C621" s="2"/>
      <c r="D621" s="2"/>
      <c r="E621" s="2"/>
      <c r="F621" s="2"/>
      <c r="G621" s="2"/>
      <c r="H621" s="2"/>
      <c r="I621" s="74" t="str">
        <f>I455</f>
        <v>: 2016년09월말 현재</v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11" t="s">
        <v>269</v>
      </c>
    </row>
    <row r="622" spans="1:24" ht="21" customHeight="1">
      <c r="A622" s="2"/>
      <c r="B622" s="112" t="s">
        <v>266</v>
      </c>
      <c r="C622" s="112"/>
      <c r="D622" s="112"/>
      <c r="E622" s="112"/>
      <c r="F622" s="112"/>
      <c r="G622" s="113" t="s">
        <v>268</v>
      </c>
      <c r="H622" s="112"/>
      <c r="I622" s="112"/>
      <c r="J622" s="112"/>
      <c r="K622" s="112"/>
      <c r="L622" s="113" t="s">
        <v>261</v>
      </c>
      <c r="M622" s="112"/>
      <c r="N622" s="112"/>
      <c r="O622" s="112" t="s">
        <v>258</v>
      </c>
      <c r="P622" s="112"/>
      <c r="Q622" s="112"/>
      <c r="R622" s="112" t="s">
        <v>259</v>
      </c>
      <c r="S622" s="112"/>
      <c r="T622" s="112"/>
      <c r="U622" s="112"/>
      <c r="V622" s="112" t="s">
        <v>32</v>
      </c>
      <c r="W622" s="112"/>
      <c r="X622" s="112"/>
    </row>
    <row r="623" spans="1:24" ht="21" customHeight="1">
      <c r="A623" s="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</row>
    <row r="624" spans="1:24" ht="21" customHeight="1">
      <c r="A624" s="2"/>
      <c r="B624" s="112" t="s">
        <v>260</v>
      </c>
      <c r="C624" s="112"/>
      <c r="D624" s="112"/>
      <c r="E624" s="112"/>
      <c r="F624" s="112"/>
      <c r="G624" s="112" t="s">
        <v>240</v>
      </c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</row>
    <row r="625" spans="1:24" ht="21" customHeight="1">
      <c r="A625" s="2"/>
      <c r="B625" s="112"/>
      <c r="C625" s="112"/>
      <c r="D625" s="112"/>
      <c r="E625" s="112"/>
      <c r="F625" s="112"/>
      <c r="G625" s="112" t="s">
        <v>241</v>
      </c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</row>
    <row r="626" spans="1:24" ht="21" customHeight="1">
      <c r="A626" s="2"/>
      <c r="B626" s="112"/>
      <c r="C626" s="112"/>
      <c r="D626" s="112"/>
      <c r="E626" s="112"/>
      <c r="F626" s="112"/>
      <c r="G626" s="112" t="s">
        <v>242</v>
      </c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</row>
    <row r="627" spans="1:24" ht="21" customHeight="1">
      <c r="A627" s="2"/>
      <c r="B627" s="112"/>
      <c r="C627" s="112"/>
      <c r="D627" s="112"/>
      <c r="E627" s="112"/>
      <c r="F627" s="112"/>
      <c r="G627" s="112" t="s">
        <v>240</v>
      </c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</row>
    <row r="628" spans="1:24" ht="21" customHeight="1">
      <c r="A628" s="2"/>
      <c r="B628" s="112"/>
      <c r="C628" s="112"/>
      <c r="D628" s="112"/>
      <c r="E628" s="112"/>
      <c r="F628" s="112"/>
      <c r="G628" s="112" t="s">
        <v>241</v>
      </c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</row>
    <row r="629" spans="1:24" ht="21" customHeight="1">
      <c r="A629" s="2"/>
      <c r="B629" s="112"/>
      <c r="C629" s="112"/>
      <c r="D629" s="112"/>
      <c r="E629" s="112"/>
      <c r="F629" s="112"/>
      <c r="G629" s="112" t="s">
        <v>242</v>
      </c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</row>
    <row r="630" spans="1:24" ht="21" customHeight="1">
      <c r="A630" s="2"/>
      <c r="B630" s="112" t="s">
        <v>262</v>
      </c>
      <c r="C630" s="112"/>
      <c r="D630" s="112"/>
      <c r="E630" s="112"/>
      <c r="F630" s="112"/>
      <c r="G630" s="112" t="s">
        <v>240</v>
      </c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</row>
    <row r="631" spans="1:24" ht="21" customHeight="1">
      <c r="A631" s="2"/>
      <c r="B631" s="112"/>
      <c r="C631" s="112"/>
      <c r="D631" s="112"/>
      <c r="E631" s="112"/>
      <c r="F631" s="112"/>
      <c r="G631" s="112" t="s">
        <v>241</v>
      </c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</row>
    <row r="632" spans="1:24" ht="21" customHeight="1">
      <c r="A632" s="2"/>
      <c r="B632" s="112"/>
      <c r="C632" s="112"/>
      <c r="D632" s="112"/>
      <c r="E632" s="112"/>
      <c r="F632" s="112"/>
      <c r="G632" s="112" t="s">
        <v>242</v>
      </c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</row>
    <row r="633" spans="1:24" ht="21" customHeight="1">
      <c r="A633" s="2"/>
      <c r="B633" s="112"/>
      <c r="C633" s="112"/>
      <c r="D633" s="112"/>
      <c r="E633" s="112"/>
      <c r="F633" s="112"/>
      <c r="G633" s="112" t="s">
        <v>240</v>
      </c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</row>
    <row r="634" spans="1:24" ht="21" customHeight="1">
      <c r="A634" s="2"/>
      <c r="B634" s="112"/>
      <c r="C634" s="112"/>
      <c r="D634" s="112"/>
      <c r="E634" s="112"/>
      <c r="F634" s="112"/>
      <c r="G634" s="112" t="s">
        <v>241</v>
      </c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</row>
    <row r="635" spans="1:24" ht="21" customHeight="1">
      <c r="A635" s="2"/>
      <c r="B635" s="112"/>
      <c r="C635" s="112"/>
      <c r="D635" s="112"/>
      <c r="E635" s="112"/>
      <c r="F635" s="112"/>
      <c r="G635" s="112" t="s">
        <v>242</v>
      </c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</row>
    <row r="636" spans="1:24" ht="21" customHeight="1">
      <c r="A636" s="2"/>
      <c r="B636" s="112" t="s">
        <v>263</v>
      </c>
      <c r="C636" s="112"/>
      <c r="D636" s="112"/>
      <c r="E636" s="112"/>
      <c r="F636" s="112"/>
      <c r="G636" s="112" t="s">
        <v>240</v>
      </c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</row>
    <row r="637" spans="1:24" ht="21" customHeight="1">
      <c r="A637" s="2"/>
      <c r="B637" s="112"/>
      <c r="C637" s="112"/>
      <c r="D637" s="112"/>
      <c r="E637" s="112"/>
      <c r="F637" s="112"/>
      <c r="G637" s="112" t="s">
        <v>241</v>
      </c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</row>
    <row r="638" spans="1:24" ht="21" customHeight="1">
      <c r="A638" s="2"/>
      <c r="B638" s="112"/>
      <c r="C638" s="112"/>
      <c r="D638" s="112"/>
      <c r="E638" s="112"/>
      <c r="F638" s="112"/>
      <c r="G638" s="112" t="s">
        <v>13</v>
      </c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</row>
    <row r="639" spans="1:24" ht="21" customHeight="1">
      <c r="A639" s="2"/>
      <c r="B639" s="2"/>
      <c r="C639" s="2"/>
      <c r="D639" s="2"/>
      <c r="E639" s="2"/>
      <c r="F639" s="2"/>
      <c r="G639" s="32"/>
      <c r="H639" s="32"/>
      <c r="I639" s="32"/>
      <c r="J639" s="32"/>
      <c r="K639" s="3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21" customHeight="1">
      <c r="A640" s="2"/>
      <c r="B640" s="11" t="s">
        <v>101</v>
      </c>
      <c r="C640" s="2" t="s">
        <v>237</v>
      </c>
      <c r="D640" s="2" t="s">
        <v>578</v>
      </c>
      <c r="E640" s="2"/>
      <c r="F640" s="2"/>
      <c r="G640" s="32"/>
      <c r="H640" s="32"/>
      <c r="I640" s="32"/>
      <c r="J640" s="32"/>
      <c r="K640" s="3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1" customHeight="1">
      <c r="A641" s="2"/>
      <c r="B641" s="11"/>
      <c r="C641" s="2"/>
      <c r="D641" s="2" t="s">
        <v>427</v>
      </c>
      <c r="E641" s="2"/>
      <c r="F641" s="2"/>
      <c r="G641" s="32"/>
      <c r="H641" s="32"/>
      <c r="I641" s="32"/>
      <c r="J641" s="32"/>
      <c r="K641" s="3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1" customHeight="1">
      <c r="A642" s="2"/>
      <c r="B642" s="2"/>
      <c r="C642" s="2" t="s">
        <v>264</v>
      </c>
      <c r="D642" s="2" t="s">
        <v>265</v>
      </c>
      <c r="E642" s="2"/>
      <c r="F642" s="2"/>
      <c r="G642" s="32"/>
      <c r="H642" s="32"/>
      <c r="I642" s="32"/>
      <c r="J642" s="32"/>
      <c r="K642" s="3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1" customHeight="1">
      <c r="A643" s="2"/>
      <c r="B643" s="2"/>
      <c r="C643" s="2"/>
      <c r="D643" s="2"/>
      <c r="E643" s="2"/>
      <c r="F643" s="2"/>
      <c r="G643" s="32"/>
      <c r="H643" s="32"/>
      <c r="I643" s="32"/>
      <c r="J643" s="32"/>
      <c r="K643" s="3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21" customHeight="1">
      <c r="A644" s="2"/>
      <c r="B644" s="2" t="s">
        <v>292</v>
      </c>
      <c r="C644" s="2"/>
      <c r="D644" s="2"/>
      <c r="E644" s="2"/>
      <c r="F644" s="2"/>
      <c r="G644" s="32"/>
      <c r="H644" s="32"/>
      <c r="I644" s="32"/>
      <c r="J644" s="32"/>
      <c r="K644" s="3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1" customHeight="1">
      <c r="A645" s="2"/>
      <c r="B645" s="2" t="str">
        <f>B621</f>
        <v>제47기 3분기말(금분기)</v>
      </c>
      <c r="C645" s="2"/>
      <c r="D645" s="2"/>
      <c r="E645" s="2"/>
      <c r="F645" s="2"/>
      <c r="G645" s="32"/>
      <c r="H645" s="32"/>
      <c r="I645" s="74" t="str">
        <f>I621</f>
        <v>: 2016년09월말 현재</v>
      </c>
      <c r="J645" s="2"/>
      <c r="K645" s="3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11" t="s">
        <v>269</v>
      </c>
    </row>
    <row r="646" spans="1:24" ht="21" customHeight="1">
      <c r="A646" s="2"/>
      <c r="B646" s="113" t="s">
        <v>293</v>
      </c>
      <c r="C646" s="112"/>
      <c r="D646" s="112"/>
      <c r="E646" s="151" t="s">
        <v>294</v>
      </c>
      <c r="F646" s="152"/>
      <c r="G646" s="153"/>
      <c r="H646" s="117" t="s">
        <v>450</v>
      </c>
      <c r="I646" s="118"/>
      <c r="J646" s="112" t="s">
        <v>270</v>
      </c>
      <c r="K646" s="112"/>
      <c r="L646" s="112"/>
      <c r="M646" s="112" t="s">
        <v>271</v>
      </c>
      <c r="N646" s="112"/>
      <c r="O646" s="112"/>
      <c r="P646" s="112" t="s">
        <v>272</v>
      </c>
      <c r="Q646" s="112"/>
      <c r="R646" s="112"/>
      <c r="S646" s="112"/>
      <c r="T646" s="112"/>
      <c r="U646" s="112"/>
      <c r="V646" s="112"/>
      <c r="W646" s="112" t="s">
        <v>32</v>
      </c>
      <c r="X646" s="112"/>
    </row>
    <row r="647" spans="1:24" ht="21" customHeight="1">
      <c r="A647" s="2"/>
      <c r="B647" s="112"/>
      <c r="C647" s="112"/>
      <c r="D647" s="112"/>
      <c r="E647" s="154"/>
      <c r="F647" s="155"/>
      <c r="G647" s="156"/>
      <c r="H647" s="118"/>
      <c r="I647" s="118"/>
      <c r="J647" s="112"/>
      <c r="K647" s="112"/>
      <c r="L647" s="112"/>
      <c r="M647" s="112"/>
      <c r="N647" s="112"/>
      <c r="O647" s="112"/>
      <c r="P647" s="112" t="s">
        <v>273</v>
      </c>
      <c r="Q647" s="112"/>
      <c r="R647" s="112"/>
      <c r="S647" s="142" t="s">
        <v>274</v>
      </c>
      <c r="T647" s="143"/>
      <c r="U647" s="143"/>
      <c r="V647" s="144"/>
      <c r="W647" s="112"/>
      <c r="X647" s="112"/>
    </row>
    <row r="648" spans="1:24" ht="21" customHeight="1">
      <c r="A648" s="2"/>
      <c r="B648" s="113" t="s">
        <v>485</v>
      </c>
      <c r="C648" s="145" t="s">
        <v>484</v>
      </c>
      <c r="D648" s="146"/>
      <c r="E648" s="119" t="s">
        <v>240</v>
      </c>
      <c r="F648" s="125"/>
      <c r="G648" s="120"/>
      <c r="H648" s="119" t="s">
        <v>439</v>
      </c>
      <c r="I648" s="120"/>
      <c r="J648" s="119">
        <v>20160523</v>
      </c>
      <c r="K648" s="125"/>
      <c r="L648" s="120"/>
      <c r="M648" s="119">
        <v>20170522</v>
      </c>
      <c r="N648" s="125"/>
      <c r="O648" s="120"/>
      <c r="P648" s="127">
        <v>14.5</v>
      </c>
      <c r="Q648" s="128"/>
      <c r="R648" s="129"/>
      <c r="S648" s="133"/>
      <c r="T648" s="134"/>
      <c r="U648" s="134"/>
      <c r="V648" s="135"/>
      <c r="W648" s="119"/>
      <c r="X648" s="120"/>
    </row>
    <row r="649" spans="1:24" ht="21" customHeight="1">
      <c r="A649" s="2"/>
      <c r="B649" s="112"/>
      <c r="C649" s="147"/>
      <c r="D649" s="148"/>
      <c r="E649" s="121"/>
      <c r="F649" s="126"/>
      <c r="G649" s="122"/>
      <c r="H649" s="121"/>
      <c r="I649" s="122"/>
      <c r="J649" s="121"/>
      <c r="K649" s="126"/>
      <c r="L649" s="122"/>
      <c r="M649" s="121"/>
      <c r="N649" s="126"/>
      <c r="O649" s="122"/>
      <c r="P649" s="130"/>
      <c r="Q649" s="131"/>
      <c r="R649" s="132"/>
      <c r="S649" s="136"/>
      <c r="T649" s="137"/>
      <c r="U649" s="137"/>
      <c r="V649" s="138"/>
      <c r="W649" s="121"/>
      <c r="X649" s="122"/>
    </row>
    <row r="650" spans="1:24" ht="21" customHeight="1">
      <c r="A650" s="2"/>
      <c r="B650" s="112"/>
      <c r="C650" s="149"/>
      <c r="D650" s="150"/>
      <c r="E650" s="112" t="s">
        <v>242</v>
      </c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23">
        <f>SUM(P648)</f>
        <v>14.5</v>
      </c>
      <c r="Q650" s="123"/>
      <c r="R650" s="123"/>
      <c r="S650" s="124"/>
      <c r="T650" s="124"/>
      <c r="U650" s="124"/>
      <c r="V650" s="124"/>
      <c r="W650" s="112"/>
      <c r="X650" s="112"/>
    </row>
    <row r="651" spans="1:24" ht="21" customHeight="1">
      <c r="A651" s="2"/>
      <c r="B651" s="112"/>
      <c r="C651" s="112"/>
      <c r="D651" s="112"/>
      <c r="E651" s="119" t="s">
        <v>240</v>
      </c>
      <c r="F651" s="125"/>
      <c r="G651" s="120"/>
      <c r="H651" s="119"/>
      <c r="I651" s="120"/>
      <c r="J651" s="119"/>
      <c r="K651" s="125"/>
      <c r="L651" s="120"/>
      <c r="M651" s="119"/>
      <c r="N651" s="125"/>
      <c r="O651" s="120"/>
      <c r="P651" s="127"/>
      <c r="Q651" s="128"/>
      <c r="R651" s="129"/>
      <c r="S651" s="133"/>
      <c r="T651" s="134"/>
      <c r="U651" s="134"/>
      <c r="V651" s="135"/>
      <c r="W651" s="119"/>
      <c r="X651" s="120"/>
    </row>
    <row r="652" spans="1:24" ht="21" customHeight="1">
      <c r="A652" s="2"/>
      <c r="B652" s="112"/>
      <c r="C652" s="112"/>
      <c r="D652" s="112"/>
      <c r="E652" s="121"/>
      <c r="F652" s="126"/>
      <c r="G652" s="122"/>
      <c r="H652" s="121"/>
      <c r="I652" s="122"/>
      <c r="J652" s="121"/>
      <c r="K652" s="126"/>
      <c r="L652" s="122"/>
      <c r="M652" s="121"/>
      <c r="N652" s="126"/>
      <c r="O652" s="122"/>
      <c r="P652" s="130"/>
      <c r="Q652" s="131"/>
      <c r="R652" s="132"/>
      <c r="S652" s="136"/>
      <c r="T652" s="137"/>
      <c r="U652" s="137"/>
      <c r="V652" s="138"/>
      <c r="W652" s="121"/>
      <c r="X652" s="122"/>
    </row>
    <row r="653" spans="1:24" ht="21" customHeight="1">
      <c r="A653" s="2"/>
      <c r="B653" s="112"/>
      <c r="C653" s="112"/>
      <c r="D653" s="112"/>
      <c r="E653" s="139" t="s">
        <v>241</v>
      </c>
      <c r="F653" s="140"/>
      <c r="G653" s="141"/>
      <c r="H653" s="119"/>
      <c r="I653" s="120"/>
      <c r="J653" s="119"/>
      <c r="K653" s="125"/>
      <c r="L653" s="120"/>
      <c r="M653" s="119"/>
      <c r="N653" s="125"/>
      <c r="O653" s="120"/>
      <c r="P653" s="127"/>
      <c r="Q653" s="128"/>
      <c r="R653" s="129"/>
      <c r="S653" s="133"/>
      <c r="T653" s="134"/>
      <c r="U653" s="134"/>
      <c r="V653" s="135"/>
      <c r="W653" s="119"/>
      <c r="X653" s="120"/>
    </row>
    <row r="654" spans="1:24" ht="21" customHeight="1">
      <c r="A654" s="2"/>
      <c r="B654" s="112"/>
      <c r="C654" s="112"/>
      <c r="D654" s="112"/>
      <c r="E654" s="139"/>
      <c r="F654" s="140"/>
      <c r="G654" s="141"/>
      <c r="H654" s="121"/>
      <c r="I654" s="122"/>
      <c r="J654" s="121"/>
      <c r="K654" s="126"/>
      <c r="L654" s="122"/>
      <c r="M654" s="121"/>
      <c r="N654" s="126"/>
      <c r="O654" s="122"/>
      <c r="P654" s="130"/>
      <c r="Q654" s="131"/>
      <c r="R654" s="132"/>
      <c r="S654" s="136"/>
      <c r="T654" s="137"/>
      <c r="U654" s="137"/>
      <c r="V654" s="138"/>
      <c r="W654" s="121"/>
      <c r="X654" s="122"/>
    </row>
    <row r="655" spans="1:24" ht="21" customHeight="1">
      <c r="A655" s="2"/>
      <c r="B655" s="112"/>
      <c r="C655" s="112"/>
      <c r="D655" s="112"/>
      <c r="E655" s="112" t="s">
        <v>242</v>
      </c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23">
        <f>P651+P653</f>
        <v>0</v>
      </c>
      <c r="Q655" s="123"/>
      <c r="R655" s="123"/>
      <c r="S655" s="124">
        <f>S651+S653</f>
        <v>0</v>
      </c>
      <c r="T655" s="124"/>
      <c r="U655" s="124"/>
      <c r="V655" s="124"/>
      <c r="W655" s="112"/>
      <c r="X655" s="112"/>
    </row>
    <row r="656" spans="1:24" ht="21" customHeight="1">
      <c r="A656" s="2"/>
      <c r="B656" s="113" t="s">
        <v>276</v>
      </c>
      <c r="C656" s="112"/>
      <c r="D656" s="112"/>
      <c r="E656" s="119" t="s">
        <v>240</v>
      </c>
      <c r="F656" s="125"/>
      <c r="G656" s="120"/>
      <c r="H656" s="119"/>
      <c r="I656" s="120"/>
      <c r="J656" s="119"/>
      <c r="K656" s="125"/>
      <c r="L656" s="120"/>
      <c r="M656" s="119"/>
      <c r="N656" s="125"/>
      <c r="O656" s="120"/>
      <c r="P656" s="127"/>
      <c r="Q656" s="128"/>
      <c r="R656" s="129"/>
      <c r="S656" s="133"/>
      <c r="T656" s="134"/>
      <c r="U656" s="134"/>
      <c r="V656" s="135"/>
      <c r="W656" s="119"/>
      <c r="X656" s="120"/>
    </row>
    <row r="657" spans="1:24" ht="21" customHeight="1">
      <c r="A657" s="2"/>
      <c r="B657" s="113"/>
      <c r="C657" s="112"/>
      <c r="D657" s="112"/>
      <c r="E657" s="121"/>
      <c r="F657" s="126"/>
      <c r="G657" s="122"/>
      <c r="H657" s="121"/>
      <c r="I657" s="122"/>
      <c r="J657" s="121"/>
      <c r="K657" s="126"/>
      <c r="L657" s="122"/>
      <c r="M657" s="121"/>
      <c r="N657" s="126"/>
      <c r="O657" s="122"/>
      <c r="P657" s="130"/>
      <c r="Q657" s="131"/>
      <c r="R657" s="132"/>
      <c r="S657" s="136"/>
      <c r="T657" s="137"/>
      <c r="U657" s="137"/>
      <c r="V657" s="138"/>
      <c r="W657" s="121"/>
      <c r="X657" s="122"/>
    </row>
    <row r="658" spans="1:24" ht="21" customHeight="1">
      <c r="A658" s="2"/>
      <c r="B658" s="112"/>
      <c r="C658" s="112"/>
      <c r="D658" s="112"/>
      <c r="E658" s="139" t="s">
        <v>241</v>
      </c>
      <c r="F658" s="140"/>
      <c r="G658" s="141"/>
      <c r="H658" s="119"/>
      <c r="I658" s="120"/>
      <c r="J658" s="119"/>
      <c r="K658" s="125"/>
      <c r="L658" s="120"/>
      <c r="M658" s="119"/>
      <c r="N658" s="125"/>
      <c r="O658" s="120"/>
      <c r="P658" s="127"/>
      <c r="Q658" s="128"/>
      <c r="R658" s="129"/>
      <c r="S658" s="133"/>
      <c r="T658" s="134"/>
      <c r="U658" s="134"/>
      <c r="V658" s="135"/>
      <c r="W658" s="119"/>
      <c r="X658" s="120"/>
    </row>
    <row r="659" spans="1:24" ht="21" customHeight="1">
      <c r="A659" s="2"/>
      <c r="B659" s="112"/>
      <c r="C659" s="112"/>
      <c r="D659" s="112"/>
      <c r="E659" s="139"/>
      <c r="F659" s="140"/>
      <c r="G659" s="141"/>
      <c r="H659" s="121"/>
      <c r="I659" s="122"/>
      <c r="J659" s="121"/>
      <c r="K659" s="126"/>
      <c r="L659" s="122"/>
      <c r="M659" s="121"/>
      <c r="N659" s="126"/>
      <c r="O659" s="122"/>
      <c r="P659" s="130"/>
      <c r="Q659" s="131"/>
      <c r="R659" s="132"/>
      <c r="S659" s="136"/>
      <c r="T659" s="137"/>
      <c r="U659" s="137"/>
      <c r="V659" s="138"/>
      <c r="W659" s="121"/>
      <c r="X659" s="122"/>
    </row>
    <row r="660" spans="1:24" ht="21" customHeight="1">
      <c r="A660" s="2"/>
      <c r="B660" s="112"/>
      <c r="C660" s="112"/>
      <c r="D660" s="112"/>
      <c r="E660" s="112" t="s">
        <v>242</v>
      </c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23">
        <f>P656+P658</f>
        <v>0</v>
      </c>
      <c r="Q660" s="123"/>
      <c r="R660" s="123"/>
      <c r="S660" s="124">
        <f>S656+S658</f>
        <v>0</v>
      </c>
      <c r="T660" s="124"/>
      <c r="U660" s="124"/>
      <c r="V660" s="124"/>
      <c r="W660" s="112"/>
      <c r="X660" s="112"/>
    </row>
    <row r="661" spans="1:24" ht="21" customHeight="1">
      <c r="A661" s="2"/>
      <c r="B661" s="112"/>
      <c r="C661" s="112"/>
      <c r="D661" s="112"/>
      <c r="E661" s="119" t="s">
        <v>240</v>
      </c>
      <c r="F661" s="125"/>
      <c r="G661" s="120"/>
      <c r="H661" s="119"/>
      <c r="I661" s="120"/>
      <c r="J661" s="119"/>
      <c r="K661" s="125"/>
      <c r="L661" s="120"/>
      <c r="M661" s="119"/>
      <c r="N661" s="125"/>
      <c r="O661" s="120"/>
      <c r="P661" s="127"/>
      <c r="Q661" s="128"/>
      <c r="R661" s="129"/>
      <c r="S661" s="133"/>
      <c r="T661" s="134"/>
      <c r="U661" s="134"/>
      <c r="V661" s="135"/>
      <c r="W661" s="119"/>
      <c r="X661" s="120"/>
    </row>
    <row r="662" spans="1:24" ht="21" customHeight="1">
      <c r="A662" s="2"/>
      <c r="B662" s="112"/>
      <c r="C662" s="112"/>
      <c r="D662" s="112"/>
      <c r="E662" s="121"/>
      <c r="F662" s="126"/>
      <c r="G662" s="122"/>
      <c r="H662" s="121"/>
      <c r="I662" s="122"/>
      <c r="J662" s="121"/>
      <c r="K662" s="126"/>
      <c r="L662" s="122"/>
      <c r="M662" s="121"/>
      <c r="N662" s="126"/>
      <c r="O662" s="122"/>
      <c r="P662" s="130"/>
      <c r="Q662" s="131"/>
      <c r="R662" s="132"/>
      <c r="S662" s="136"/>
      <c r="T662" s="137"/>
      <c r="U662" s="137"/>
      <c r="V662" s="138"/>
      <c r="W662" s="121"/>
      <c r="X662" s="122"/>
    </row>
    <row r="663" spans="1:24" ht="21" customHeight="1">
      <c r="A663" s="2"/>
      <c r="B663" s="112"/>
      <c r="C663" s="112"/>
      <c r="D663" s="112"/>
      <c r="E663" s="139" t="s">
        <v>241</v>
      </c>
      <c r="F663" s="140"/>
      <c r="G663" s="141"/>
      <c r="H663" s="119"/>
      <c r="I663" s="120"/>
      <c r="J663" s="119"/>
      <c r="K663" s="125"/>
      <c r="L663" s="120"/>
      <c r="M663" s="119"/>
      <c r="N663" s="125"/>
      <c r="O663" s="120"/>
      <c r="P663" s="127"/>
      <c r="Q663" s="128"/>
      <c r="R663" s="129"/>
      <c r="S663" s="133"/>
      <c r="T663" s="134"/>
      <c r="U663" s="134"/>
      <c r="V663" s="135"/>
      <c r="W663" s="119"/>
      <c r="X663" s="120"/>
    </row>
    <row r="664" spans="1:24" ht="21" customHeight="1">
      <c r="A664" s="2"/>
      <c r="B664" s="112"/>
      <c r="C664" s="112"/>
      <c r="D664" s="112"/>
      <c r="E664" s="139"/>
      <c r="F664" s="140"/>
      <c r="G664" s="141"/>
      <c r="H664" s="121"/>
      <c r="I664" s="122"/>
      <c r="J664" s="121"/>
      <c r="K664" s="126"/>
      <c r="L664" s="122"/>
      <c r="M664" s="121"/>
      <c r="N664" s="126"/>
      <c r="O664" s="122"/>
      <c r="P664" s="130"/>
      <c r="Q664" s="131"/>
      <c r="R664" s="132"/>
      <c r="S664" s="136"/>
      <c r="T664" s="137"/>
      <c r="U664" s="137"/>
      <c r="V664" s="138"/>
      <c r="W664" s="121"/>
      <c r="X664" s="122"/>
    </row>
    <row r="665" spans="1:24" ht="21" customHeight="1">
      <c r="A665" s="2"/>
      <c r="B665" s="112"/>
      <c r="C665" s="112"/>
      <c r="D665" s="112"/>
      <c r="E665" s="112" t="s">
        <v>242</v>
      </c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23">
        <f>P661+P663</f>
        <v>0</v>
      </c>
      <c r="Q665" s="123"/>
      <c r="R665" s="123"/>
      <c r="S665" s="124">
        <f>S661+S663</f>
        <v>0</v>
      </c>
      <c r="T665" s="124"/>
      <c r="U665" s="124"/>
      <c r="V665" s="124"/>
      <c r="W665" s="112"/>
      <c r="X665" s="112"/>
    </row>
    <row r="666" spans="1:24" ht="21" customHeight="1">
      <c r="A666" s="2"/>
      <c r="B666" s="112" t="s">
        <v>277</v>
      </c>
      <c r="C666" s="112"/>
      <c r="D666" s="112"/>
      <c r="E666" s="119" t="s">
        <v>240</v>
      </c>
      <c r="F666" s="125"/>
      <c r="G666" s="120"/>
      <c r="H666" s="119"/>
      <c r="I666" s="120"/>
      <c r="J666" s="119"/>
      <c r="K666" s="125"/>
      <c r="L666" s="120"/>
      <c r="M666" s="119"/>
      <c r="N666" s="125"/>
      <c r="O666" s="120"/>
      <c r="P666" s="127">
        <f>+P651+P656+P661</f>
        <v>0</v>
      </c>
      <c r="Q666" s="128"/>
      <c r="R666" s="129"/>
      <c r="S666" s="133">
        <f>+S651+S656+S661</f>
        <v>0</v>
      </c>
      <c r="T666" s="134"/>
      <c r="U666" s="134"/>
      <c r="V666" s="135"/>
      <c r="W666" s="119"/>
      <c r="X666" s="120"/>
    </row>
    <row r="667" spans="1:24" ht="21" customHeight="1">
      <c r="A667" s="2"/>
      <c r="B667" s="112"/>
      <c r="C667" s="112"/>
      <c r="D667" s="112"/>
      <c r="E667" s="121"/>
      <c r="F667" s="126"/>
      <c r="G667" s="122"/>
      <c r="H667" s="121"/>
      <c r="I667" s="122"/>
      <c r="J667" s="121"/>
      <c r="K667" s="126"/>
      <c r="L667" s="122"/>
      <c r="M667" s="121"/>
      <c r="N667" s="126"/>
      <c r="O667" s="122"/>
      <c r="P667" s="130"/>
      <c r="Q667" s="131"/>
      <c r="R667" s="132"/>
      <c r="S667" s="136"/>
      <c r="T667" s="137"/>
      <c r="U667" s="137"/>
      <c r="V667" s="138"/>
      <c r="W667" s="121"/>
      <c r="X667" s="122"/>
    </row>
    <row r="668" spans="1:24" ht="21" customHeight="1">
      <c r="A668" s="2"/>
      <c r="B668" s="112"/>
      <c r="C668" s="112"/>
      <c r="D668" s="112"/>
      <c r="E668" s="119" t="s">
        <v>241</v>
      </c>
      <c r="F668" s="125"/>
      <c r="G668" s="120"/>
      <c r="H668" s="119"/>
      <c r="I668" s="120"/>
      <c r="J668" s="119"/>
      <c r="K668" s="125"/>
      <c r="L668" s="120"/>
      <c r="M668" s="119"/>
      <c r="N668" s="125"/>
      <c r="O668" s="120"/>
      <c r="P668" s="127">
        <f>P648+P653+P658+P663</f>
        <v>14.5</v>
      </c>
      <c r="Q668" s="128"/>
      <c r="R668" s="129"/>
      <c r="S668" s="133">
        <f>S648+S653+S658+S663</f>
        <v>0</v>
      </c>
      <c r="T668" s="134"/>
      <c r="U668" s="134"/>
      <c r="V668" s="135"/>
      <c r="W668" s="119"/>
      <c r="X668" s="120"/>
    </row>
    <row r="669" spans="1:24" ht="21" customHeight="1">
      <c r="A669" s="2"/>
      <c r="B669" s="112"/>
      <c r="C669" s="112"/>
      <c r="D669" s="112"/>
      <c r="E669" s="121"/>
      <c r="F669" s="126"/>
      <c r="G669" s="122"/>
      <c r="H669" s="121"/>
      <c r="I669" s="122"/>
      <c r="J669" s="121"/>
      <c r="K669" s="126"/>
      <c r="L669" s="122"/>
      <c r="M669" s="121"/>
      <c r="N669" s="126"/>
      <c r="O669" s="122"/>
      <c r="P669" s="130"/>
      <c r="Q669" s="131"/>
      <c r="R669" s="132"/>
      <c r="S669" s="136"/>
      <c r="T669" s="137"/>
      <c r="U669" s="137"/>
      <c r="V669" s="138"/>
      <c r="W669" s="121"/>
      <c r="X669" s="122"/>
    </row>
    <row r="670" spans="1:24" ht="21" customHeight="1">
      <c r="A670" s="2"/>
      <c r="B670" s="112"/>
      <c r="C670" s="112"/>
      <c r="D670" s="112"/>
      <c r="E670" s="112" t="s">
        <v>13</v>
      </c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23">
        <f>P666+P668</f>
        <v>14.5</v>
      </c>
      <c r="Q670" s="123"/>
      <c r="R670" s="123"/>
      <c r="S670" s="124">
        <f>S666+S668</f>
        <v>0</v>
      </c>
      <c r="T670" s="124"/>
      <c r="U670" s="124"/>
      <c r="V670" s="124"/>
      <c r="W670" s="112"/>
      <c r="X670" s="112"/>
    </row>
    <row r="671" spans="1:24" ht="21" customHeight="1">
      <c r="A671" s="2"/>
      <c r="B671" s="2"/>
      <c r="C671" s="2"/>
      <c r="D671" s="2"/>
      <c r="E671" s="2"/>
      <c r="F671" s="2"/>
      <c r="G671" s="32"/>
      <c r="H671" s="32"/>
      <c r="I671" s="32"/>
      <c r="J671" s="32"/>
      <c r="K671" s="3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1" customHeight="1">
      <c r="A672" s="2"/>
      <c r="B672" s="2" t="s">
        <v>101</v>
      </c>
      <c r="C672" s="2" t="s">
        <v>237</v>
      </c>
      <c r="D672" s="2" t="s">
        <v>411</v>
      </c>
      <c r="E672" s="2"/>
      <c r="F672" s="2"/>
      <c r="G672" s="32"/>
      <c r="H672" s="32"/>
      <c r="I672" s="32"/>
      <c r="J672" s="32"/>
      <c r="K672" s="3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5" ht="21" customHeight="1">
      <c r="A673" s="2"/>
      <c r="B673" s="2"/>
      <c r="C673" s="2"/>
      <c r="D673" s="2" t="s">
        <v>412</v>
      </c>
      <c r="E673" s="2"/>
      <c r="F673" s="2"/>
      <c r="G673" s="32"/>
      <c r="H673" s="32"/>
      <c r="I673" s="32"/>
      <c r="J673" s="32"/>
      <c r="K673" s="3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5" ht="21" customHeight="1">
      <c r="A674" s="2"/>
      <c r="B674" s="2"/>
      <c r="C674" s="2" t="s">
        <v>238</v>
      </c>
      <c r="D674" s="2" t="s">
        <v>278</v>
      </c>
      <c r="E674" s="2"/>
      <c r="F674" s="2"/>
      <c r="G674" s="32"/>
      <c r="H674" s="32"/>
      <c r="I674" s="32"/>
      <c r="J674" s="32"/>
      <c r="K674" s="3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5" ht="21" customHeight="1">
      <c r="A675" s="2"/>
      <c r="B675" s="2"/>
      <c r="C675" s="2"/>
      <c r="D675" s="2"/>
      <c r="E675" s="2"/>
      <c r="F675" s="2"/>
      <c r="G675" s="32"/>
      <c r="H675" s="32"/>
      <c r="I675" s="32"/>
      <c r="J675" s="32"/>
      <c r="K675" s="3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5" ht="21" customHeight="1">
      <c r="A676" s="2"/>
      <c r="B676" s="10" t="s">
        <v>279</v>
      </c>
      <c r="X676" s="2"/>
    </row>
    <row r="677" spans="1:25" ht="21" customHeight="1">
      <c r="A677" s="2"/>
      <c r="B677" s="2" t="str">
        <f>B645</f>
        <v>제47기 3분기말(금분기)</v>
      </c>
      <c r="C677" s="2"/>
      <c r="D677" s="2"/>
      <c r="E677" s="2"/>
      <c r="F677" s="2"/>
      <c r="G677" s="2"/>
      <c r="H677" s="2"/>
      <c r="I677" s="74" t="str">
        <f>I645</f>
        <v>: 2016년09월말 현재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11" t="s">
        <v>269</v>
      </c>
    </row>
    <row r="678" spans="1:25" ht="21" customHeight="1">
      <c r="A678" s="2"/>
      <c r="B678" s="112" t="s">
        <v>266</v>
      </c>
      <c r="C678" s="112"/>
      <c r="D678" s="112"/>
      <c r="E678" s="112"/>
      <c r="F678" s="112"/>
      <c r="G678" s="113" t="s">
        <v>268</v>
      </c>
      <c r="H678" s="112"/>
      <c r="I678" s="112"/>
      <c r="J678" s="112"/>
      <c r="K678" s="112"/>
      <c r="L678" s="113" t="s">
        <v>430</v>
      </c>
      <c r="M678" s="112"/>
      <c r="N678" s="112"/>
      <c r="O678" s="112" t="s">
        <v>280</v>
      </c>
      <c r="P678" s="112"/>
      <c r="Q678" s="112"/>
      <c r="R678" s="113" t="s">
        <v>281</v>
      </c>
      <c r="S678" s="112"/>
      <c r="T678" s="112"/>
      <c r="U678" s="112"/>
      <c r="V678" s="112" t="s">
        <v>32</v>
      </c>
      <c r="W678" s="112"/>
      <c r="X678" s="112"/>
    </row>
    <row r="679" spans="1:25" ht="21" customHeight="1">
      <c r="A679" s="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</row>
    <row r="680" spans="1:25" ht="21" customHeight="1">
      <c r="A680" s="2"/>
      <c r="B680" s="112" t="s">
        <v>260</v>
      </c>
      <c r="C680" s="112"/>
      <c r="D680" s="112"/>
      <c r="E680" s="112"/>
      <c r="F680" s="112"/>
      <c r="G680" s="112" t="s">
        <v>240</v>
      </c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</row>
    <row r="681" spans="1:25" s="2" customFormat="1" ht="21" customHeight="1">
      <c r="B681" s="112"/>
      <c r="C681" s="112"/>
      <c r="D681" s="112"/>
      <c r="E681" s="112"/>
      <c r="F681" s="112"/>
      <c r="G681" s="112" t="s">
        <v>428</v>
      </c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"/>
    </row>
    <row r="682" spans="1:25" s="2" customFormat="1" ht="21" customHeight="1">
      <c r="B682" s="112"/>
      <c r="C682" s="112"/>
      <c r="D682" s="112"/>
      <c r="E682" s="112"/>
      <c r="F682" s="112"/>
      <c r="G682" s="112" t="s">
        <v>242</v>
      </c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"/>
    </row>
    <row r="683" spans="1:25" s="2" customFormat="1" ht="21" customHeight="1">
      <c r="B683" s="112"/>
      <c r="C683" s="112"/>
      <c r="D683" s="112"/>
      <c r="E683" s="112"/>
      <c r="F683" s="112"/>
      <c r="G683" s="112" t="s">
        <v>240</v>
      </c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"/>
    </row>
    <row r="684" spans="1:25" s="2" customFormat="1" ht="21" customHeight="1">
      <c r="B684" s="112"/>
      <c r="C684" s="112"/>
      <c r="D684" s="112"/>
      <c r="E684" s="112"/>
      <c r="F684" s="112"/>
      <c r="G684" s="112" t="s">
        <v>428</v>
      </c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"/>
    </row>
    <row r="685" spans="1:25" s="2" customFormat="1" ht="21" customHeight="1">
      <c r="B685" s="112"/>
      <c r="C685" s="112"/>
      <c r="D685" s="112"/>
      <c r="E685" s="112"/>
      <c r="F685" s="112"/>
      <c r="G685" s="112" t="s">
        <v>242</v>
      </c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"/>
    </row>
    <row r="686" spans="1:25" s="2" customFormat="1" ht="21" customHeight="1">
      <c r="B686" s="112" t="s">
        <v>262</v>
      </c>
      <c r="C686" s="112"/>
      <c r="D686" s="112"/>
      <c r="E686" s="112"/>
      <c r="F686" s="112"/>
      <c r="G686" s="112" t="s">
        <v>240</v>
      </c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"/>
    </row>
    <row r="687" spans="1:25" s="2" customFormat="1" ht="21" customHeight="1">
      <c r="B687" s="112"/>
      <c r="C687" s="112"/>
      <c r="D687" s="112"/>
      <c r="E687" s="112"/>
      <c r="F687" s="112"/>
      <c r="G687" s="112" t="s">
        <v>428</v>
      </c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"/>
    </row>
    <row r="688" spans="1:25" s="2" customFormat="1" ht="21" customHeight="1">
      <c r="B688" s="112"/>
      <c r="C688" s="112"/>
      <c r="D688" s="112"/>
      <c r="E688" s="112"/>
      <c r="F688" s="112"/>
      <c r="G688" s="112" t="s">
        <v>242</v>
      </c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"/>
    </row>
    <row r="689" spans="2:25" s="2" customFormat="1" ht="21" customHeight="1">
      <c r="B689" s="112"/>
      <c r="C689" s="112"/>
      <c r="D689" s="112"/>
      <c r="E689" s="112"/>
      <c r="F689" s="112"/>
      <c r="G689" s="112" t="s">
        <v>240</v>
      </c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"/>
    </row>
    <row r="690" spans="2:25" s="2" customFormat="1" ht="21" customHeight="1">
      <c r="B690" s="112"/>
      <c r="C690" s="112"/>
      <c r="D690" s="112"/>
      <c r="E690" s="112"/>
      <c r="F690" s="112"/>
      <c r="G690" s="112" t="s">
        <v>428</v>
      </c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"/>
    </row>
    <row r="691" spans="2:25" s="2" customFormat="1" ht="21" customHeight="1">
      <c r="B691" s="112"/>
      <c r="C691" s="112"/>
      <c r="D691" s="112"/>
      <c r="E691" s="112"/>
      <c r="F691" s="112"/>
      <c r="G691" s="112" t="s">
        <v>242</v>
      </c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"/>
    </row>
    <row r="692" spans="2:25" s="2" customFormat="1" ht="21" customHeight="1">
      <c r="B692" s="112" t="s">
        <v>263</v>
      </c>
      <c r="C692" s="112"/>
      <c r="D692" s="112"/>
      <c r="E692" s="112"/>
      <c r="F692" s="112"/>
      <c r="G692" s="112" t="s">
        <v>240</v>
      </c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"/>
    </row>
    <row r="693" spans="2:25" s="2" customFormat="1" ht="21" customHeight="1">
      <c r="B693" s="112"/>
      <c r="C693" s="112"/>
      <c r="D693" s="112"/>
      <c r="E693" s="112"/>
      <c r="F693" s="112"/>
      <c r="G693" s="112" t="s">
        <v>428</v>
      </c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"/>
    </row>
    <row r="694" spans="2:25" s="2" customFormat="1" ht="21" customHeight="1">
      <c r="B694" s="112"/>
      <c r="C694" s="112"/>
      <c r="D694" s="112"/>
      <c r="E694" s="112"/>
      <c r="F694" s="112"/>
      <c r="G694" s="112" t="s">
        <v>13</v>
      </c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"/>
    </row>
    <row r="695" spans="2:25" s="2" customFormat="1" ht="21" customHeight="1"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1"/>
    </row>
    <row r="696" spans="2:25" s="2" customFormat="1" ht="21" customHeight="1">
      <c r="B696" s="31" t="s">
        <v>101</v>
      </c>
      <c r="C696" s="14" t="s">
        <v>237</v>
      </c>
      <c r="D696" s="14" t="s">
        <v>577</v>
      </c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1"/>
    </row>
    <row r="697" spans="2:25" s="2" customFormat="1" ht="21" customHeight="1">
      <c r="B697" s="82"/>
      <c r="C697" s="82"/>
      <c r="D697" s="14" t="s">
        <v>429</v>
      </c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1"/>
    </row>
    <row r="698" spans="2:25" s="2" customFormat="1" ht="21" customHeight="1">
      <c r="B698" s="82"/>
      <c r="C698" s="14" t="s">
        <v>238</v>
      </c>
      <c r="D698" s="14" t="s">
        <v>278</v>
      </c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1"/>
    </row>
    <row r="699" spans="2:25" s="2" customFormat="1" ht="21" customHeight="1">
      <c r="B699" s="82"/>
      <c r="C699" s="14" t="s">
        <v>282</v>
      </c>
      <c r="D699" s="14" t="s">
        <v>283</v>
      </c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1"/>
    </row>
    <row r="700" spans="2:25" s="2" customFormat="1" ht="21" customHeight="1">
      <c r="B700" s="82"/>
      <c r="C700" s="82"/>
      <c r="D700" s="14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1"/>
    </row>
    <row r="701" spans="2:25" s="2" customFormat="1" ht="21" customHeight="1">
      <c r="B701" s="34" t="s">
        <v>295</v>
      </c>
      <c r="C701" s="82"/>
      <c r="D701" s="14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1"/>
    </row>
    <row r="702" spans="2:25" s="2" customFormat="1" ht="21" customHeight="1">
      <c r="B702" s="34"/>
      <c r="C702" s="82"/>
      <c r="D702" s="14"/>
      <c r="E702" s="82"/>
      <c r="F702" s="82"/>
      <c r="G702" s="82"/>
      <c r="H702" s="82"/>
      <c r="I702" s="82"/>
      <c r="J702" s="82"/>
      <c r="K702" s="82"/>
      <c r="M702" s="41"/>
      <c r="N702" s="82"/>
      <c r="O702" s="2" t="str">
        <f>O580</f>
        <v>제47기 3분기말(금분기)</v>
      </c>
      <c r="P702" s="82"/>
      <c r="Q702" s="82"/>
      <c r="R702" s="82"/>
      <c r="S702" s="31"/>
      <c r="T702" s="82"/>
      <c r="U702" s="41" t="str">
        <f>U580</f>
        <v>:2016년09월말</v>
      </c>
      <c r="V702" s="82"/>
      <c r="W702" s="31"/>
      <c r="X702" s="82"/>
      <c r="Y702" s="1"/>
    </row>
    <row r="703" spans="2:25" s="2" customFormat="1" ht="21" customHeight="1">
      <c r="B703" s="34"/>
      <c r="C703" s="82"/>
      <c r="D703" s="14"/>
      <c r="E703" s="82"/>
      <c r="F703" s="82"/>
      <c r="G703" s="82"/>
      <c r="H703" s="82"/>
      <c r="I703" s="82"/>
      <c r="J703" s="82"/>
      <c r="K703" s="82"/>
      <c r="M703" s="41"/>
      <c r="N703" s="82"/>
      <c r="O703" s="2" t="s">
        <v>574</v>
      </c>
      <c r="P703" s="82"/>
      <c r="Q703" s="82"/>
      <c r="R703" s="82"/>
      <c r="T703" s="82"/>
      <c r="U703" s="41" t="s">
        <v>575</v>
      </c>
      <c r="V703" s="82"/>
      <c r="W703" s="31"/>
      <c r="X703" s="82"/>
      <c r="Y703" s="1"/>
    </row>
    <row r="704" spans="2:25" s="2" customFormat="1" ht="21" customHeight="1">
      <c r="B704" s="34"/>
      <c r="C704" s="82"/>
      <c r="D704" s="14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31" t="s">
        <v>291</v>
      </c>
      <c r="Y704" s="1"/>
    </row>
    <row r="705" spans="2:25" s="2" customFormat="1" ht="21" customHeight="1">
      <c r="B705" s="113" t="s">
        <v>296</v>
      </c>
      <c r="C705" s="112"/>
      <c r="D705" s="112"/>
      <c r="E705" s="117" t="s">
        <v>297</v>
      </c>
      <c r="F705" s="118"/>
      <c r="G705" s="118"/>
      <c r="H705" s="113" t="s">
        <v>414</v>
      </c>
      <c r="I705" s="113"/>
      <c r="J705" s="113"/>
      <c r="K705" s="113"/>
      <c r="L705" s="112" t="s">
        <v>284</v>
      </c>
      <c r="M705" s="112"/>
      <c r="N705" s="112"/>
      <c r="O705" s="112"/>
      <c r="P705" s="112" t="s">
        <v>285</v>
      </c>
      <c r="Q705" s="112"/>
      <c r="R705" s="112"/>
      <c r="S705" s="112"/>
      <c r="T705" s="112" t="s">
        <v>413</v>
      </c>
      <c r="U705" s="112"/>
      <c r="V705" s="112"/>
      <c r="W705" s="112"/>
      <c r="X705" s="114" t="s">
        <v>290</v>
      </c>
      <c r="Y705" s="1"/>
    </row>
    <row r="706" spans="2:25" s="2" customFormat="1" ht="21" customHeight="1">
      <c r="B706" s="112"/>
      <c r="C706" s="112"/>
      <c r="D706" s="112"/>
      <c r="E706" s="118"/>
      <c r="F706" s="118"/>
      <c r="G706" s="118"/>
      <c r="H706" s="116" t="s">
        <v>286</v>
      </c>
      <c r="I706" s="116"/>
      <c r="J706" s="116" t="s">
        <v>287</v>
      </c>
      <c r="K706" s="116"/>
      <c r="L706" s="116" t="s">
        <v>288</v>
      </c>
      <c r="M706" s="116"/>
      <c r="N706" s="116" t="s">
        <v>289</v>
      </c>
      <c r="O706" s="116"/>
      <c r="P706" s="116" t="s">
        <v>288</v>
      </c>
      <c r="Q706" s="116"/>
      <c r="R706" s="116" t="s">
        <v>289</v>
      </c>
      <c r="S706" s="116"/>
      <c r="T706" s="116" t="s">
        <v>286</v>
      </c>
      <c r="U706" s="116"/>
      <c r="V706" s="116" t="s">
        <v>287</v>
      </c>
      <c r="W706" s="116"/>
      <c r="X706" s="115"/>
      <c r="Y706" s="1"/>
    </row>
    <row r="707" spans="2:25" s="2" customFormat="1" ht="21" customHeight="1">
      <c r="B707" s="113" t="s">
        <v>275</v>
      </c>
      <c r="C707" s="112"/>
      <c r="D707" s="112"/>
      <c r="E707" s="112" t="s">
        <v>240</v>
      </c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35"/>
      <c r="Y707" s="1"/>
    </row>
    <row r="708" spans="2:25" s="2" customFormat="1" ht="21" customHeight="1">
      <c r="B708" s="112"/>
      <c r="C708" s="112"/>
      <c r="D708" s="112"/>
      <c r="E708" s="112" t="s">
        <v>241</v>
      </c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35"/>
      <c r="Y708" s="1"/>
    </row>
    <row r="709" spans="2:25" s="2" customFormat="1" ht="21" customHeight="1">
      <c r="B709" s="112"/>
      <c r="C709" s="112"/>
      <c r="D709" s="112"/>
      <c r="E709" s="112" t="s">
        <v>242</v>
      </c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35"/>
      <c r="Y709" s="1"/>
    </row>
    <row r="710" spans="2:25" s="2" customFormat="1" ht="21" customHeight="1">
      <c r="B710" s="112"/>
      <c r="C710" s="112"/>
      <c r="D710" s="112"/>
      <c r="E710" s="112" t="s">
        <v>240</v>
      </c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35"/>
      <c r="Y710" s="1"/>
    </row>
    <row r="711" spans="2:25" s="2" customFormat="1" ht="21" customHeight="1">
      <c r="B711" s="112"/>
      <c r="C711" s="112"/>
      <c r="D711" s="112"/>
      <c r="E711" s="112" t="s">
        <v>241</v>
      </c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35"/>
      <c r="Y711" s="1"/>
    </row>
    <row r="712" spans="2:25" s="2" customFormat="1" ht="21" customHeight="1">
      <c r="B712" s="112"/>
      <c r="C712" s="112"/>
      <c r="D712" s="112"/>
      <c r="E712" s="112" t="s">
        <v>242</v>
      </c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35"/>
      <c r="Y712" s="1"/>
    </row>
    <row r="713" spans="2:25" s="2" customFormat="1" ht="21" customHeight="1">
      <c r="B713" s="113" t="s">
        <v>276</v>
      </c>
      <c r="C713" s="112"/>
      <c r="D713" s="112"/>
      <c r="E713" s="112" t="s">
        <v>240</v>
      </c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35"/>
      <c r="Y713" s="1"/>
    </row>
    <row r="714" spans="2:25" s="2" customFormat="1" ht="21" customHeight="1">
      <c r="B714" s="112"/>
      <c r="C714" s="112"/>
      <c r="D714" s="112"/>
      <c r="E714" s="112" t="s">
        <v>241</v>
      </c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35"/>
      <c r="Y714" s="1"/>
    </row>
    <row r="715" spans="2:25" s="2" customFormat="1" ht="21" customHeight="1">
      <c r="B715" s="112"/>
      <c r="C715" s="112"/>
      <c r="D715" s="112"/>
      <c r="E715" s="112" t="s">
        <v>242</v>
      </c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35"/>
      <c r="Y715" s="1"/>
    </row>
    <row r="716" spans="2:25" s="2" customFormat="1" ht="21" customHeight="1">
      <c r="B716" s="112"/>
      <c r="C716" s="112"/>
      <c r="D716" s="112"/>
      <c r="E716" s="112" t="s">
        <v>240</v>
      </c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35"/>
      <c r="Y716" s="1"/>
    </row>
    <row r="717" spans="2:25" s="2" customFormat="1" ht="21" customHeight="1">
      <c r="B717" s="112"/>
      <c r="C717" s="112"/>
      <c r="D717" s="112"/>
      <c r="E717" s="112" t="s">
        <v>241</v>
      </c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35"/>
      <c r="Y717" s="1"/>
    </row>
    <row r="718" spans="2:25" s="2" customFormat="1" ht="21" customHeight="1">
      <c r="B718" s="112"/>
      <c r="C718" s="112"/>
      <c r="D718" s="112"/>
      <c r="E718" s="112" t="s">
        <v>242</v>
      </c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35"/>
      <c r="Y718" s="1"/>
    </row>
    <row r="719" spans="2:25" s="2" customFormat="1" ht="21" customHeight="1">
      <c r="B719" s="112" t="s">
        <v>277</v>
      </c>
      <c r="C719" s="112"/>
      <c r="D719" s="112"/>
      <c r="E719" s="112" t="s">
        <v>240</v>
      </c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35"/>
      <c r="Y719" s="1"/>
    </row>
    <row r="720" spans="2:25" s="2" customFormat="1" ht="21" customHeight="1">
      <c r="B720" s="112"/>
      <c r="C720" s="112"/>
      <c r="D720" s="112"/>
      <c r="E720" s="112" t="s">
        <v>241</v>
      </c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35"/>
      <c r="Y720" s="1"/>
    </row>
    <row r="721" spans="1:25" s="2" customFormat="1" ht="21" customHeight="1">
      <c r="B721" s="112"/>
      <c r="C721" s="112"/>
      <c r="D721" s="112"/>
      <c r="E721" s="112" t="s">
        <v>13</v>
      </c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35"/>
      <c r="Y721" s="1"/>
    </row>
    <row r="722" spans="1:25" s="2" customFormat="1" ht="21" customHeight="1">
      <c r="B722" s="34" t="s">
        <v>101</v>
      </c>
      <c r="C722" s="82" t="s">
        <v>237</v>
      </c>
      <c r="D722" s="14" t="s">
        <v>576</v>
      </c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1"/>
    </row>
    <row r="723" spans="1:25" s="2" customFormat="1" ht="21" customHeight="1">
      <c r="B723" s="34"/>
      <c r="C723" s="82"/>
      <c r="D723" s="14" t="s">
        <v>431</v>
      </c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1"/>
    </row>
    <row r="724" spans="1:25" s="2" customFormat="1" ht="21" customHeight="1">
      <c r="B724" s="34"/>
      <c r="C724" s="82"/>
      <c r="D724" s="14" t="s">
        <v>432</v>
      </c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1"/>
    </row>
    <row r="725" spans="1:25" s="2" customFormat="1" ht="21" customHeight="1">
      <c r="B725" s="34"/>
      <c r="C725" s="82" t="s">
        <v>238</v>
      </c>
      <c r="D725" s="14" t="s">
        <v>254</v>
      </c>
      <c r="E725" s="14" t="s">
        <v>298</v>
      </c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1"/>
    </row>
    <row r="726" spans="1:25" s="2" customFormat="1" ht="21" customHeight="1">
      <c r="B726" s="34"/>
      <c r="C726" s="82"/>
      <c r="D726" s="14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1"/>
    </row>
    <row r="727" spans="1:25" s="2" customFormat="1" ht="21" customHeight="1">
      <c r="A727" s="36" t="s">
        <v>535</v>
      </c>
      <c r="C727" s="82"/>
      <c r="D727" s="14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1" t="s">
        <v>417</v>
      </c>
    </row>
    <row r="728" spans="1:25" s="2" customFormat="1" ht="21" customHeight="1">
      <c r="B728" s="34"/>
      <c r="C728" s="82"/>
      <c r="D728" s="14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1"/>
    </row>
    <row r="729" spans="1:25" s="2" customFormat="1" ht="21" customHeight="1">
      <c r="B729" s="14" t="s">
        <v>299</v>
      </c>
      <c r="C729" s="82"/>
      <c r="D729" s="14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1"/>
    </row>
    <row r="730" spans="1:25" s="2" customFormat="1" ht="21" customHeight="1">
      <c r="B730" s="34"/>
      <c r="C730" s="82"/>
      <c r="D730" s="14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1"/>
    </row>
    <row r="731" spans="1:25" s="2" customFormat="1" ht="21" customHeight="1">
      <c r="A731" s="1" t="s">
        <v>536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Y731" s="1" t="s">
        <v>433</v>
      </c>
    </row>
    <row r="732" spans="1:25" s="2" customFormat="1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Y732" s="1" t="s">
        <v>417</v>
      </c>
    </row>
    <row r="733" spans="1:25" s="2" customFormat="1" ht="21" customHeight="1">
      <c r="A733" s="1"/>
      <c r="B733" s="10" t="s">
        <v>440</v>
      </c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Y733" s="1"/>
    </row>
    <row r="734" spans="1:25" s="2" customFormat="1" ht="21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Y734" s="1"/>
    </row>
    <row r="735" spans="1:25" s="2" customFormat="1" ht="21" customHeight="1">
      <c r="A735" s="1" t="s">
        <v>537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Y735" s="1" t="s">
        <v>433</v>
      </c>
    </row>
    <row r="736" spans="1:25" s="2" customFormat="1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Y736" s="1" t="s">
        <v>417</v>
      </c>
    </row>
    <row r="737" spans="1:25" s="2" customFormat="1" ht="21" customHeight="1">
      <c r="A737" s="1" t="s">
        <v>538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Y737" s="1" t="s">
        <v>433</v>
      </c>
    </row>
    <row r="738" spans="1:25" s="2" customFormat="1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Y738" s="1" t="s">
        <v>417</v>
      </c>
    </row>
    <row r="739" spans="1:25" s="2" customFormat="1" ht="21" customHeight="1">
      <c r="C739" s="7" t="s">
        <v>539</v>
      </c>
      <c r="Y739" s="1"/>
    </row>
    <row r="740" spans="1:25" s="2" customFormat="1" ht="21" customHeight="1">
      <c r="C740" s="7" t="s">
        <v>441</v>
      </c>
      <c r="Y740" s="1"/>
    </row>
    <row r="741" spans="1:25" s="2" customFormat="1" ht="21" customHeight="1">
      <c r="C741" s="7"/>
      <c r="Y741" s="1"/>
    </row>
    <row r="742" spans="1:25" s="2" customFormat="1" ht="21" customHeight="1">
      <c r="A742" s="1" t="s">
        <v>540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s="2" customFormat="1" ht="21" customHeight="1">
      <c r="A743" s="1"/>
      <c r="B743" s="1" t="s">
        <v>299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s="2" customFormat="1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s="2" customFormat="1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s="2" customFormat="1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s="2" customFormat="1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s="2" customFormat="1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s="2" customFormat="1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s="2" customFormat="1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s="2" customFormat="1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s="2" customFormat="1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s="2" customFormat="1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s="2" customFormat="1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s="2" customFormat="1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s="2" customFormat="1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s="2" customFormat="1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s="2" customFormat="1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s="2" customFormat="1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s="2" customFormat="1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s="2" customFormat="1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s="2" customFormat="1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s="2" customFormat="1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5" spans="1:25" s="2" customFormat="1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s="2" customFormat="1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s="2" customFormat="1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s="2" customFormat="1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s="2" customFormat="1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</sheetData>
  <mergeCells count="1865">
    <mergeCell ref="D84:G84"/>
    <mergeCell ref="H84:O84"/>
    <mergeCell ref="P84:W84"/>
    <mergeCell ref="D85:G85"/>
    <mergeCell ref="H85:O85"/>
    <mergeCell ref="P85:W85"/>
    <mergeCell ref="D63:G63"/>
    <mergeCell ref="C67:F67"/>
    <mergeCell ref="H67:K67"/>
    <mergeCell ref="M67:P67"/>
    <mergeCell ref="B72:K72"/>
    <mergeCell ref="L72:W72"/>
    <mergeCell ref="A8:X8"/>
    <mergeCell ref="C10:V10"/>
    <mergeCell ref="A31:X31"/>
    <mergeCell ref="H56:K57"/>
    <mergeCell ref="H59:K60"/>
    <mergeCell ref="M61:P61"/>
    <mergeCell ref="B80:G80"/>
    <mergeCell ref="H80:O80"/>
    <mergeCell ref="P80:W80"/>
    <mergeCell ref="B81:C83"/>
    <mergeCell ref="D81:G81"/>
    <mergeCell ref="H81:O81"/>
    <mergeCell ref="P81:W81"/>
    <mergeCell ref="D82:G82"/>
    <mergeCell ref="H82:O82"/>
    <mergeCell ref="P82:W82"/>
    <mergeCell ref="B74:D74"/>
    <mergeCell ref="E74:G74"/>
    <mergeCell ref="H74:K74"/>
    <mergeCell ref="L74:O74"/>
    <mergeCell ref="P74:S74"/>
    <mergeCell ref="T74:W74"/>
    <mergeCell ref="B73:D73"/>
    <mergeCell ref="E73:G73"/>
    <mergeCell ref="H73:K73"/>
    <mergeCell ref="L73:O73"/>
    <mergeCell ref="P93:W93"/>
    <mergeCell ref="F94:J94"/>
    <mergeCell ref="K94:O94"/>
    <mergeCell ref="P94:W94"/>
    <mergeCell ref="B95:E97"/>
    <mergeCell ref="F95:J95"/>
    <mergeCell ref="K95:O95"/>
    <mergeCell ref="P95:W95"/>
    <mergeCell ref="F97:J97"/>
    <mergeCell ref="K97:O97"/>
    <mergeCell ref="P73:S73"/>
    <mergeCell ref="T73:W73"/>
    <mergeCell ref="B91:E91"/>
    <mergeCell ref="F91:J91"/>
    <mergeCell ref="K91:O91"/>
    <mergeCell ref="P91:W91"/>
    <mergeCell ref="B92:E94"/>
    <mergeCell ref="F92:J92"/>
    <mergeCell ref="K92:O92"/>
    <mergeCell ref="P92:W92"/>
    <mergeCell ref="F93:J93"/>
    <mergeCell ref="K93:O93"/>
    <mergeCell ref="B86:G86"/>
    <mergeCell ref="H86:O86"/>
    <mergeCell ref="P86:W86"/>
    <mergeCell ref="B87:G87"/>
    <mergeCell ref="H87:O87"/>
    <mergeCell ref="P87:W87"/>
    <mergeCell ref="D83:G83"/>
    <mergeCell ref="H83:O83"/>
    <mergeCell ref="P83:W83"/>
    <mergeCell ref="B84:C85"/>
    <mergeCell ref="U104:W104"/>
    <mergeCell ref="B105:D105"/>
    <mergeCell ref="E105:F105"/>
    <mergeCell ref="G105:H105"/>
    <mergeCell ref="I105:L105"/>
    <mergeCell ref="M105:P105"/>
    <mergeCell ref="Q105:T105"/>
    <mergeCell ref="U105:W105"/>
    <mergeCell ref="B104:D104"/>
    <mergeCell ref="E104:F104"/>
    <mergeCell ref="G104:H104"/>
    <mergeCell ref="I104:L104"/>
    <mergeCell ref="M104:P104"/>
    <mergeCell ref="Q104:T104"/>
    <mergeCell ref="P97:W97"/>
    <mergeCell ref="B98:E99"/>
    <mergeCell ref="F98:J98"/>
    <mergeCell ref="K98:O98"/>
    <mergeCell ref="P98:W98"/>
    <mergeCell ref="F99:J99"/>
    <mergeCell ref="K99:O99"/>
    <mergeCell ref="P99:W99"/>
    <mergeCell ref="H122:I122"/>
    <mergeCell ref="J122:K122"/>
    <mergeCell ref="L122:M122"/>
    <mergeCell ref="N122:O122"/>
    <mergeCell ref="P122:Q122"/>
    <mergeCell ref="R122:S122"/>
    <mergeCell ref="P120:Q120"/>
    <mergeCell ref="R120:S120"/>
    <mergeCell ref="U106:W106"/>
    <mergeCell ref="B107:H107"/>
    <mergeCell ref="I107:L107"/>
    <mergeCell ref="M107:P107"/>
    <mergeCell ref="Q107:T107"/>
    <mergeCell ref="U107:W107"/>
    <mergeCell ref="B106:D106"/>
    <mergeCell ref="E106:F106"/>
    <mergeCell ref="G106:H106"/>
    <mergeCell ref="I106:L106"/>
    <mergeCell ref="M106:P106"/>
    <mergeCell ref="Q106:T106"/>
    <mergeCell ref="T122:U122"/>
    <mergeCell ref="V122:W122"/>
    <mergeCell ref="J123:K123"/>
    <mergeCell ref="L123:M123"/>
    <mergeCell ref="N123:O123"/>
    <mergeCell ref="P123:Q123"/>
    <mergeCell ref="R123:S123"/>
    <mergeCell ref="T123:U123"/>
    <mergeCell ref="J119:K119"/>
    <mergeCell ref="P119:Q119"/>
    <mergeCell ref="R119:S119"/>
    <mergeCell ref="B120:B129"/>
    <mergeCell ref="C120:C124"/>
    <mergeCell ref="D120:G120"/>
    <mergeCell ref="H120:I120"/>
    <mergeCell ref="J120:K120"/>
    <mergeCell ref="L120:M120"/>
    <mergeCell ref="N120:O120"/>
    <mergeCell ref="B117:G119"/>
    <mergeCell ref="H117:O117"/>
    <mergeCell ref="P117:W117"/>
    <mergeCell ref="H118:K118"/>
    <mergeCell ref="L118:M119"/>
    <mergeCell ref="N118:O119"/>
    <mergeCell ref="P118:S118"/>
    <mergeCell ref="T118:U119"/>
    <mergeCell ref="V118:W119"/>
    <mergeCell ref="H119:I119"/>
    <mergeCell ref="R121:S121"/>
    <mergeCell ref="T121:U121"/>
    <mergeCell ref="R125:S125"/>
    <mergeCell ref="T125:U125"/>
    <mergeCell ref="V121:W121"/>
    <mergeCell ref="D122:G122"/>
    <mergeCell ref="V125:W125"/>
    <mergeCell ref="D126:G126"/>
    <mergeCell ref="H126:I126"/>
    <mergeCell ref="J126:K126"/>
    <mergeCell ref="L126:M126"/>
    <mergeCell ref="N126:O126"/>
    <mergeCell ref="P126:Q126"/>
    <mergeCell ref="D125:G125"/>
    <mergeCell ref="H125:I125"/>
    <mergeCell ref="J125:K125"/>
    <mergeCell ref="L125:M125"/>
    <mergeCell ref="N125:O125"/>
    <mergeCell ref="T120:U120"/>
    <mergeCell ref="V120:W120"/>
    <mergeCell ref="D121:G121"/>
    <mergeCell ref="H121:I121"/>
    <mergeCell ref="J121:K121"/>
    <mergeCell ref="L121:M121"/>
    <mergeCell ref="N121:O121"/>
    <mergeCell ref="P121:Q121"/>
    <mergeCell ref="V123:W123"/>
    <mergeCell ref="D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D123:G123"/>
    <mergeCell ref="H123:I123"/>
    <mergeCell ref="V128:W128"/>
    <mergeCell ref="C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T127:U127"/>
    <mergeCell ref="V127:W127"/>
    <mergeCell ref="D128:G128"/>
    <mergeCell ref="H128:I128"/>
    <mergeCell ref="J128:K128"/>
    <mergeCell ref="L128:M128"/>
    <mergeCell ref="N128:O128"/>
    <mergeCell ref="P128:Q128"/>
    <mergeCell ref="R128:S128"/>
    <mergeCell ref="T128:U128"/>
    <mergeCell ref="C125:C128"/>
    <mergeCell ref="R126:S126"/>
    <mergeCell ref="T126:U126"/>
    <mergeCell ref="V126:W126"/>
    <mergeCell ref="D127:G127"/>
    <mergeCell ref="H127:I127"/>
    <mergeCell ref="J127:K127"/>
    <mergeCell ref="L127:M127"/>
    <mergeCell ref="N127:O127"/>
    <mergeCell ref="P127:Q127"/>
    <mergeCell ref="R127:S127"/>
    <mergeCell ref="P125:Q125"/>
    <mergeCell ref="N130:O130"/>
    <mergeCell ref="P130:Q130"/>
    <mergeCell ref="R130:S130"/>
    <mergeCell ref="T130:U130"/>
    <mergeCell ref="V130:W130"/>
    <mergeCell ref="D131:G131"/>
    <mergeCell ref="H131:I131"/>
    <mergeCell ref="J131:K131"/>
    <mergeCell ref="L131:M131"/>
    <mergeCell ref="N131:O131"/>
    <mergeCell ref="B130:B139"/>
    <mergeCell ref="C130:C135"/>
    <mergeCell ref="D130:G130"/>
    <mergeCell ref="H130:I130"/>
    <mergeCell ref="J130:K130"/>
    <mergeCell ref="L130:M130"/>
    <mergeCell ref="C136:C139"/>
    <mergeCell ref="D136:G136"/>
    <mergeCell ref="H136:I136"/>
    <mergeCell ref="J136:K136"/>
    <mergeCell ref="R132:S132"/>
    <mergeCell ref="T132:U132"/>
    <mergeCell ref="V132:W132"/>
    <mergeCell ref="D133:G133"/>
    <mergeCell ref="H133:I133"/>
    <mergeCell ref="J133:K133"/>
    <mergeCell ref="L133:M133"/>
    <mergeCell ref="N133:O133"/>
    <mergeCell ref="P133:Q133"/>
    <mergeCell ref="R133:S133"/>
    <mergeCell ref="P131:Q131"/>
    <mergeCell ref="R131:S131"/>
    <mergeCell ref="T131:U131"/>
    <mergeCell ref="V131:W131"/>
    <mergeCell ref="D132:G132"/>
    <mergeCell ref="H132:I132"/>
    <mergeCell ref="J132:K132"/>
    <mergeCell ref="L132:M132"/>
    <mergeCell ref="N132:O132"/>
    <mergeCell ref="P132:Q132"/>
    <mergeCell ref="L136:M136"/>
    <mergeCell ref="N136:O136"/>
    <mergeCell ref="P136:Q136"/>
    <mergeCell ref="R136:S136"/>
    <mergeCell ref="T136:U136"/>
    <mergeCell ref="V136:W136"/>
    <mergeCell ref="V134:W134"/>
    <mergeCell ref="D135:G135"/>
    <mergeCell ref="H135:I135"/>
    <mergeCell ref="J135:K135"/>
    <mergeCell ref="L135:M135"/>
    <mergeCell ref="N135:O135"/>
    <mergeCell ref="P135:Q135"/>
    <mergeCell ref="R135:S135"/>
    <mergeCell ref="T135:U135"/>
    <mergeCell ref="V135:W135"/>
    <mergeCell ref="T133:U133"/>
    <mergeCell ref="V133:W133"/>
    <mergeCell ref="D134:G134"/>
    <mergeCell ref="H134:I134"/>
    <mergeCell ref="J134:K134"/>
    <mergeCell ref="L134:M134"/>
    <mergeCell ref="N134:O134"/>
    <mergeCell ref="P134:Q134"/>
    <mergeCell ref="R134:S134"/>
    <mergeCell ref="T134:U134"/>
    <mergeCell ref="T138:U138"/>
    <mergeCell ref="V138:W138"/>
    <mergeCell ref="D139:G139"/>
    <mergeCell ref="H139:I139"/>
    <mergeCell ref="J139:K139"/>
    <mergeCell ref="L139:M139"/>
    <mergeCell ref="N139:O139"/>
    <mergeCell ref="P139:Q139"/>
    <mergeCell ref="R139:S139"/>
    <mergeCell ref="T139:U139"/>
    <mergeCell ref="R137:S137"/>
    <mergeCell ref="T137:U137"/>
    <mergeCell ref="V137:W137"/>
    <mergeCell ref="D138:G138"/>
    <mergeCell ref="H138:I138"/>
    <mergeCell ref="J138:K138"/>
    <mergeCell ref="L138:M138"/>
    <mergeCell ref="N138:O138"/>
    <mergeCell ref="P138:Q138"/>
    <mergeCell ref="R138:S138"/>
    <mergeCell ref="D137:G137"/>
    <mergeCell ref="H137:I137"/>
    <mergeCell ref="J137:K137"/>
    <mergeCell ref="L137:M137"/>
    <mergeCell ref="N137:O137"/>
    <mergeCell ref="P137:Q137"/>
    <mergeCell ref="B144:E146"/>
    <mergeCell ref="F144:O144"/>
    <mergeCell ref="P144:S146"/>
    <mergeCell ref="T144:W146"/>
    <mergeCell ref="F145:G146"/>
    <mergeCell ref="H145:I146"/>
    <mergeCell ref="J145:K146"/>
    <mergeCell ref="L145:M146"/>
    <mergeCell ref="N145:O146"/>
    <mergeCell ref="V139:W139"/>
    <mergeCell ref="C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P149:S149"/>
    <mergeCell ref="T149:W149"/>
    <mergeCell ref="F150:G150"/>
    <mergeCell ref="H150:I150"/>
    <mergeCell ref="J150:K150"/>
    <mergeCell ref="L150:M150"/>
    <mergeCell ref="N150:O150"/>
    <mergeCell ref="P150:S150"/>
    <mergeCell ref="T150:W150"/>
    <mergeCell ref="B149:E149"/>
    <mergeCell ref="F149:G149"/>
    <mergeCell ref="H149:I149"/>
    <mergeCell ref="J149:K149"/>
    <mergeCell ref="L149:M149"/>
    <mergeCell ref="N149:O149"/>
    <mergeCell ref="P147:S147"/>
    <mergeCell ref="T147:W147"/>
    <mergeCell ref="F148:G148"/>
    <mergeCell ref="H148:I148"/>
    <mergeCell ref="J148:K148"/>
    <mergeCell ref="L148:M148"/>
    <mergeCell ref="N148:O148"/>
    <mergeCell ref="P148:S148"/>
    <mergeCell ref="T148:W148"/>
    <mergeCell ref="B147:E147"/>
    <mergeCell ref="F147:G147"/>
    <mergeCell ref="H147:I147"/>
    <mergeCell ref="J147:K147"/>
    <mergeCell ref="L147:M147"/>
    <mergeCell ref="N147:O147"/>
    <mergeCell ref="U156:W156"/>
    <mergeCell ref="B157:E157"/>
    <mergeCell ref="F157:H157"/>
    <mergeCell ref="I157:K157"/>
    <mergeCell ref="L157:N157"/>
    <mergeCell ref="O157:Q157"/>
    <mergeCell ref="R157:T157"/>
    <mergeCell ref="U157:W157"/>
    <mergeCell ref="B156:E156"/>
    <mergeCell ref="F156:H156"/>
    <mergeCell ref="I156:K156"/>
    <mergeCell ref="L156:N156"/>
    <mergeCell ref="O156:Q156"/>
    <mergeCell ref="R156:T156"/>
    <mergeCell ref="P151:S151"/>
    <mergeCell ref="T151:W151"/>
    <mergeCell ref="B155:E155"/>
    <mergeCell ref="F155:H155"/>
    <mergeCell ref="I155:K155"/>
    <mergeCell ref="L155:N155"/>
    <mergeCell ref="O155:Q155"/>
    <mergeCell ref="R155:T155"/>
    <mergeCell ref="U155:W155"/>
    <mergeCell ref="B151:E151"/>
    <mergeCell ref="F151:G151"/>
    <mergeCell ref="H151:I151"/>
    <mergeCell ref="J151:K151"/>
    <mergeCell ref="L151:M151"/>
    <mergeCell ref="N151:O151"/>
    <mergeCell ref="AO165:AQ165"/>
    <mergeCell ref="AR165:AT165"/>
    <mergeCell ref="AE166:AN166"/>
    <mergeCell ref="AO166:AQ166"/>
    <mergeCell ref="AR166:AT166"/>
    <mergeCell ref="J167:P167"/>
    <mergeCell ref="Q167:W167"/>
    <mergeCell ref="Y167:AA169"/>
    <mergeCell ref="AB167:AD169"/>
    <mergeCell ref="AE167:AN167"/>
    <mergeCell ref="B164:I164"/>
    <mergeCell ref="J164:P164"/>
    <mergeCell ref="Q164:W164"/>
    <mergeCell ref="B165:I166"/>
    <mergeCell ref="J165:P166"/>
    <mergeCell ref="Q165:W166"/>
    <mergeCell ref="Y160:AA160"/>
    <mergeCell ref="AB160:AN160"/>
    <mergeCell ref="AO160:AQ160"/>
    <mergeCell ref="AR160:AT160"/>
    <mergeCell ref="Y161:AA166"/>
    <mergeCell ref="AB161:AD166"/>
    <mergeCell ref="AE161:AN164"/>
    <mergeCell ref="AO161:AQ164"/>
    <mergeCell ref="AR161:AT164"/>
    <mergeCell ref="AE165:AN165"/>
    <mergeCell ref="B174:I174"/>
    <mergeCell ref="J174:P174"/>
    <mergeCell ref="Q174:W174"/>
    <mergeCell ref="AE174:AN174"/>
    <mergeCell ref="AO174:AQ174"/>
    <mergeCell ref="AR174:AT174"/>
    <mergeCell ref="AE169:AN169"/>
    <mergeCell ref="AO169:AQ169"/>
    <mergeCell ref="AR169:AT169"/>
    <mergeCell ref="Y170:AA174"/>
    <mergeCell ref="AB170:AD174"/>
    <mergeCell ref="AE170:AN170"/>
    <mergeCell ref="AO170:AQ170"/>
    <mergeCell ref="AR170:AT170"/>
    <mergeCell ref="AO167:AQ167"/>
    <mergeCell ref="AR167:AT167"/>
    <mergeCell ref="J168:P168"/>
    <mergeCell ref="Q168:W168"/>
    <mergeCell ref="AE168:AN168"/>
    <mergeCell ref="AO168:AQ168"/>
    <mergeCell ref="AR168:AT168"/>
    <mergeCell ref="AR175:AT175"/>
    <mergeCell ref="B176:B180"/>
    <mergeCell ref="J176:P176"/>
    <mergeCell ref="Q176:W176"/>
    <mergeCell ref="AE176:AN176"/>
    <mergeCell ref="AO176:AQ176"/>
    <mergeCell ref="AR176:AT176"/>
    <mergeCell ref="J177:P177"/>
    <mergeCell ref="Q177:W177"/>
    <mergeCell ref="AE177:AN177"/>
    <mergeCell ref="J175:P175"/>
    <mergeCell ref="Q175:W175"/>
    <mergeCell ref="Y175:AA177"/>
    <mergeCell ref="AB175:AD177"/>
    <mergeCell ref="AE175:AN175"/>
    <mergeCell ref="AO175:AQ175"/>
    <mergeCell ref="AO177:AQ177"/>
    <mergeCell ref="J181:P181"/>
    <mergeCell ref="Q181:W181"/>
    <mergeCell ref="AE181:AG182"/>
    <mergeCell ref="AH181:AN181"/>
    <mergeCell ref="AO181:AQ181"/>
    <mergeCell ref="AR181:AT181"/>
    <mergeCell ref="Q179:W179"/>
    <mergeCell ref="AH179:AN179"/>
    <mergeCell ref="AO179:AQ179"/>
    <mergeCell ref="AR179:AT179"/>
    <mergeCell ref="J180:P180"/>
    <mergeCell ref="Q180:W180"/>
    <mergeCell ref="AH180:AN180"/>
    <mergeCell ref="AO180:AQ180"/>
    <mergeCell ref="AR180:AT180"/>
    <mergeCell ref="AR177:AT177"/>
    <mergeCell ref="J178:P178"/>
    <mergeCell ref="Q178:W178"/>
    <mergeCell ref="Y178:AA182"/>
    <mergeCell ref="AB178:AD182"/>
    <mergeCell ref="AE178:AG180"/>
    <mergeCell ref="AH178:AN178"/>
    <mergeCell ref="AO178:AQ178"/>
    <mergeCell ref="AR178:AT178"/>
    <mergeCell ref="J179:P179"/>
    <mergeCell ref="AE183:AN183"/>
    <mergeCell ref="AO183:AQ183"/>
    <mergeCell ref="AR183:AT183"/>
    <mergeCell ref="J184:P184"/>
    <mergeCell ref="Q184:W184"/>
    <mergeCell ref="J185:P185"/>
    <mergeCell ref="Q185:W185"/>
    <mergeCell ref="B182:B187"/>
    <mergeCell ref="J182:P182"/>
    <mergeCell ref="Q182:W182"/>
    <mergeCell ref="AH182:AN182"/>
    <mergeCell ref="AO182:AQ182"/>
    <mergeCell ref="AR182:AT182"/>
    <mergeCell ref="J183:P183"/>
    <mergeCell ref="Q183:W183"/>
    <mergeCell ref="Y183:AA183"/>
    <mergeCell ref="AB183:AD183"/>
    <mergeCell ref="B198:I198"/>
    <mergeCell ref="J198:P198"/>
    <mergeCell ref="Q198:W198"/>
    <mergeCell ref="B199:I199"/>
    <mergeCell ref="J199:P199"/>
    <mergeCell ref="Q199:W199"/>
    <mergeCell ref="J189:P189"/>
    <mergeCell ref="Q189:W189"/>
    <mergeCell ref="J190:P190"/>
    <mergeCell ref="Q190:W190"/>
    <mergeCell ref="J191:P191"/>
    <mergeCell ref="Q191:W191"/>
    <mergeCell ref="J186:P186"/>
    <mergeCell ref="Q186:W186"/>
    <mergeCell ref="C187:I187"/>
    <mergeCell ref="J187:P187"/>
    <mergeCell ref="Q187:W187"/>
    <mergeCell ref="J188:P188"/>
    <mergeCell ref="Q188:W188"/>
    <mergeCell ref="B210:I210"/>
    <mergeCell ref="J210:P210"/>
    <mergeCell ref="Q210:W210"/>
    <mergeCell ref="B211:I211"/>
    <mergeCell ref="J211:P211"/>
    <mergeCell ref="Q211:W211"/>
    <mergeCell ref="B208:I208"/>
    <mergeCell ref="J208:P208"/>
    <mergeCell ref="Q208:W208"/>
    <mergeCell ref="B209:I209"/>
    <mergeCell ref="J209:P209"/>
    <mergeCell ref="Q209:W209"/>
    <mergeCell ref="B200:I200"/>
    <mergeCell ref="J200:P200"/>
    <mergeCell ref="Q200:W200"/>
    <mergeCell ref="B201:I201"/>
    <mergeCell ref="J201:P201"/>
    <mergeCell ref="Q201:W201"/>
    <mergeCell ref="B229:I229"/>
    <mergeCell ref="J229:P229"/>
    <mergeCell ref="Q229:W229"/>
    <mergeCell ref="B230:D232"/>
    <mergeCell ref="E230:I230"/>
    <mergeCell ref="J230:P230"/>
    <mergeCell ref="Q230:W230"/>
    <mergeCell ref="E231:I231"/>
    <mergeCell ref="J231:P231"/>
    <mergeCell ref="Q231:W231"/>
    <mergeCell ref="B220:I220"/>
    <mergeCell ref="J220:P220"/>
    <mergeCell ref="Q220:W220"/>
    <mergeCell ref="B221:I221"/>
    <mergeCell ref="J221:P221"/>
    <mergeCell ref="Q221:W221"/>
    <mergeCell ref="B218:I218"/>
    <mergeCell ref="J218:P218"/>
    <mergeCell ref="Q218:W218"/>
    <mergeCell ref="B219:I219"/>
    <mergeCell ref="J219:P219"/>
    <mergeCell ref="Q219:W219"/>
    <mergeCell ref="B245:G246"/>
    <mergeCell ref="H245:O245"/>
    <mergeCell ref="P245:W245"/>
    <mergeCell ref="H246:K246"/>
    <mergeCell ref="L246:O246"/>
    <mergeCell ref="P246:S246"/>
    <mergeCell ref="T246:W246"/>
    <mergeCell ref="E232:I232"/>
    <mergeCell ref="J232:P232"/>
    <mergeCell ref="Q232:W232"/>
    <mergeCell ref="B233:D234"/>
    <mergeCell ref="E233:I233"/>
    <mergeCell ref="J233:P233"/>
    <mergeCell ref="Q233:W233"/>
    <mergeCell ref="E234:I234"/>
    <mergeCell ref="J234:P234"/>
    <mergeCell ref="Q234:W234"/>
    <mergeCell ref="C250:G250"/>
    <mergeCell ref="H250:J250"/>
    <mergeCell ref="L250:N250"/>
    <mergeCell ref="P250:R250"/>
    <mergeCell ref="T250:V250"/>
    <mergeCell ref="C251:G251"/>
    <mergeCell ref="H251:J251"/>
    <mergeCell ref="L251:N251"/>
    <mergeCell ref="P251:R251"/>
    <mergeCell ref="T251:V251"/>
    <mergeCell ref="T248:V248"/>
    <mergeCell ref="C249:G249"/>
    <mergeCell ref="H249:J249"/>
    <mergeCell ref="L249:N249"/>
    <mergeCell ref="P249:R249"/>
    <mergeCell ref="T249:V249"/>
    <mergeCell ref="B247:B251"/>
    <mergeCell ref="C247:G247"/>
    <mergeCell ref="H247:J247"/>
    <mergeCell ref="L247:N247"/>
    <mergeCell ref="P247:R247"/>
    <mergeCell ref="T247:V247"/>
    <mergeCell ref="C248:G248"/>
    <mergeCell ref="H248:J248"/>
    <mergeCell ref="L248:N248"/>
    <mergeCell ref="P248:R248"/>
    <mergeCell ref="C255:G255"/>
    <mergeCell ref="H255:J255"/>
    <mergeCell ref="L255:N255"/>
    <mergeCell ref="P255:R255"/>
    <mergeCell ref="T255:V255"/>
    <mergeCell ref="C256:G256"/>
    <mergeCell ref="H256:J256"/>
    <mergeCell ref="L256:N256"/>
    <mergeCell ref="P256:R256"/>
    <mergeCell ref="T256:V256"/>
    <mergeCell ref="T253:V253"/>
    <mergeCell ref="C254:G254"/>
    <mergeCell ref="H254:J254"/>
    <mergeCell ref="L254:N254"/>
    <mergeCell ref="P254:R254"/>
    <mergeCell ref="T254:V254"/>
    <mergeCell ref="B252:G252"/>
    <mergeCell ref="H252:J252"/>
    <mergeCell ref="L252:N252"/>
    <mergeCell ref="P252:R252"/>
    <mergeCell ref="T252:V252"/>
    <mergeCell ref="B253:B256"/>
    <mergeCell ref="C253:G253"/>
    <mergeCell ref="H253:J253"/>
    <mergeCell ref="L253:N253"/>
    <mergeCell ref="P253:R253"/>
    <mergeCell ref="C260:G260"/>
    <mergeCell ref="H260:J260"/>
    <mergeCell ref="L260:N260"/>
    <mergeCell ref="P260:R260"/>
    <mergeCell ref="T260:V260"/>
    <mergeCell ref="C261:G261"/>
    <mergeCell ref="H261:J261"/>
    <mergeCell ref="L261:N261"/>
    <mergeCell ref="P261:R261"/>
    <mergeCell ref="T261:V261"/>
    <mergeCell ref="T258:V258"/>
    <mergeCell ref="C259:G259"/>
    <mergeCell ref="H259:J259"/>
    <mergeCell ref="L259:N259"/>
    <mergeCell ref="P259:R259"/>
    <mergeCell ref="T259:V259"/>
    <mergeCell ref="B257:B262"/>
    <mergeCell ref="C257:G257"/>
    <mergeCell ref="H257:J257"/>
    <mergeCell ref="L257:N257"/>
    <mergeCell ref="P257:R257"/>
    <mergeCell ref="T257:V257"/>
    <mergeCell ref="C258:G258"/>
    <mergeCell ref="H258:J258"/>
    <mergeCell ref="L258:N258"/>
    <mergeCell ref="P258:R258"/>
    <mergeCell ref="B271:G272"/>
    <mergeCell ref="H271:O271"/>
    <mergeCell ref="P271:W271"/>
    <mergeCell ref="H272:K272"/>
    <mergeCell ref="L272:O272"/>
    <mergeCell ref="P272:S272"/>
    <mergeCell ref="T272:W272"/>
    <mergeCell ref="C262:G262"/>
    <mergeCell ref="H262:J262"/>
    <mergeCell ref="L262:N262"/>
    <mergeCell ref="P262:R262"/>
    <mergeCell ref="T262:V262"/>
    <mergeCell ref="B263:G263"/>
    <mergeCell ref="H263:J263"/>
    <mergeCell ref="L263:N263"/>
    <mergeCell ref="P263:R263"/>
    <mergeCell ref="T263:V263"/>
    <mergeCell ref="B275:G275"/>
    <mergeCell ref="H275:J275"/>
    <mergeCell ref="L275:N275"/>
    <mergeCell ref="P275:R275"/>
    <mergeCell ref="T275:V275"/>
    <mergeCell ref="B276:G276"/>
    <mergeCell ref="H276:J276"/>
    <mergeCell ref="L276:N276"/>
    <mergeCell ref="P276:R276"/>
    <mergeCell ref="T276:V276"/>
    <mergeCell ref="B273:G273"/>
    <mergeCell ref="H273:J273"/>
    <mergeCell ref="L273:N273"/>
    <mergeCell ref="P273:R273"/>
    <mergeCell ref="T273:V273"/>
    <mergeCell ref="B274:G274"/>
    <mergeCell ref="H274:J274"/>
    <mergeCell ref="L274:N274"/>
    <mergeCell ref="P274:R274"/>
    <mergeCell ref="T274:V274"/>
    <mergeCell ref="C285:G285"/>
    <mergeCell ref="H285:J285"/>
    <mergeCell ref="L285:N285"/>
    <mergeCell ref="P285:R285"/>
    <mergeCell ref="T285:V285"/>
    <mergeCell ref="C286:G286"/>
    <mergeCell ref="H286:J286"/>
    <mergeCell ref="L286:N286"/>
    <mergeCell ref="P286:R286"/>
    <mergeCell ref="T286:V286"/>
    <mergeCell ref="B283:G284"/>
    <mergeCell ref="H283:O283"/>
    <mergeCell ref="P283:W283"/>
    <mergeCell ref="H284:K284"/>
    <mergeCell ref="L284:O284"/>
    <mergeCell ref="P284:S284"/>
    <mergeCell ref="T284:W284"/>
    <mergeCell ref="C289:G289"/>
    <mergeCell ref="H289:J289"/>
    <mergeCell ref="L289:N289"/>
    <mergeCell ref="P289:R289"/>
    <mergeCell ref="T289:V289"/>
    <mergeCell ref="C290:G290"/>
    <mergeCell ref="H290:J290"/>
    <mergeCell ref="L290:N290"/>
    <mergeCell ref="P290:R290"/>
    <mergeCell ref="T290:V290"/>
    <mergeCell ref="C287:G287"/>
    <mergeCell ref="H287:J287"/>
    <mergeCell ref="L287:N287"/>
    <mergeCell ref="P287:R287"/>
    <mergeCell ref="T287:V287"/>
    <mergeCell ref="C288:G288"/>
    <mergeCell ref="H288:J288"/>
    <mergeCell ref="L288:N288"/>
    <mergeCell ref="P288:R288"/>
    <mergeCell ref="T288:V288"/>
    <mergeCell ref="B293:G293"/>
    <mergeCell ref="H293:J293"/>
    <mergeCell ref="L293:N293"/>
    <mergeCell ref="P293:R293"/>
    <mergeCell ref="T293:V293"/>
    <mergeCell ref="B300:I300"/>
    <mergeCell ref="J300:P300"/>
    <mergeCell ref="Q300:W300"/>
    <mergeCell ref="B291:G291"/>
    <mergeCell ref="H291:J291"/>
    <mergeCell ref="L291:N291"/>
    <mergeCell ref="P291:R291"/>
    <mergeCell ref="T291:V291"/>
    <mergeCell ref="B292:G292"/>
    <mergeCell ref="H292:J292"/>
    <mergeCell ref="L292:N292"/>
    <mergeCell ref="P292:R292"/>
    <mergeCell ref="T292:V292"/>
    <mergeCell ref="E309:F310"/>
    <mergeCell ref="G309:H310"/>
    <mergeCell ref="I309:J310"/>
    <mergeCell ref="K309:L310"/>
    <mergeCell ref="V302:W302"/>
    <mergeCell ref="B303:D303"/>
    <mergeCell ref="E303:I303"/>
    <mergeCell ref="J303:N303"/>
    <mergeCell ref="O303:P303"/>
    <mergeCell ref="Q303:U303"/>
    <mergeCell ref="V303:W303"/>
    <mergeCell ref="B301:I301"/>
    <mergeCell ref="J301:N301"/>
    <mergeCell ref="O301:P301"/>
    <mergeCell ref="Q301:U301"/>
    <mergeCell ref="V301:W301"/>
    <mergeCell ref="B302:D302"/>
    <mergeCell ref="E302:I302"/>
    <mergeCell ref="J302:N302"/>
    <mergeCell ref="O302:P302"/>
    <mergeCell ref="Q302:U302"/>
    <mergeCell ref="M313:N314"/>
    <mergeCell ref="O313:P314"/>
    <mergeCell ref="Q313:R314"/>
    <mergeCell ref="S313:T314"/>
    <mergeCell ref="U313:V314"/>
    <mergeCell ref="W313:X314"/>
    <mergeCell ref="O311:P312"/>
    <mergeCell ref="Q311:R312"/>
    <mergeCell ref="S311:T312"/>
    <mergeCell ref="U311:V312"/>
    <mergeCell ref="W311:X312"/>
    <mergeCell ref="B313:D314"/>
    <mergeCell ref="E313:F314"/>
    <mergeCell ref="G313:H314"/>
    <mergeCell ref="I313:J314"/>
    <mergeCell ref="K313:L314"/>
    <mergeCell ref="M309:N310"/>
    <mergeCell ref="O309:P310"/>
    <mergeCell ref="Q309:R310"/>
    <mergeCell ref="S309:T310"/>
    <mergeCell ref="B311:D312"/>
    <mergeCell ref="E311:F312"/>
    <mergeCell ref="G311:H312"/>
    <mergeCell ref="I311:J312"/>
    <mergeCell ref="K311:L312"/>
    <mergeCell ref="M311:N312"/>
    <mergeCell ref="B307:D310"/>
    <mergeCell ref="E307:H308"/>
    <mergeCell ref="I307:X307"/>
    <mergeCell ref="I308:T308"/>
    <mergeCell ref="U308:V310"/>
    <mergeCell ref="W308:X310"/>
    <mergeCell ref="B322:G323"/>
    <mergeCell ref="H322:K322"/>
    <mergeCell ref="L322:O323"/>
    <mergeCell ref="P322:S323"/>
    <mergeCell ref="T322:W323"/>
    <mergeCell ref="H323:K323"/>
    <mergeCell ref="M317:N318"/>
    <mergeCell ref="O317:P318"/>
    <mergeCell ref="Q317:R318"/>
    <mergeCell ref="S317:T318"/>
    <mergeCell ref="U317:V318"/>
    <mergeCell ref="W317:X318"/>
    <mergeCell ref="O315:P316"/>
    <mergeCell ref="Q315:R316"/>
    <mergeCell ref="S315:T316"/>
    <mergeCell ref="U315:V316"/>
    <mergeCell ref="W315:X316"/>
    <mergeCell ref="B317:D318"/>
    <mergeCell ref="E317:F318"/>
    <mergeCell ref="G317:H318"/>
    <mergeCell ref="I317:J318"/>
    <mergeCell ref="K317:L318"/>
    <mergeCell ref="B315:D316"/>
    <mergeCell ref="E315:F316"/>
    <mergeCell ref="G315:H316"/>
    <mergeCell ref="I315:J316"/>
    <mergeCell ref="K315:L316"/>
    <mergeCell ref="M315:N316"/>
    <mergeCell ref="P326:Q326"/>
    <mergeCell ref="R326:S326"/>
    <mergeCell ref="T326:U326"/>
    <mergeCell ref="V326:W326"/>
    <mergeCell ref="B327:G327"/>
    <mergeCell ref="H327:K327"/>
    <mergeCell ref="L327:O327"/>
    <mergeCell ref="P327:S327"/>
    <mergeCell ref="T327:W327"/>
    <mergeCell ref="B326:D326"/>
    <mergeCell ref="E326:G326"/>
    <mergeCell ref="H326:I326"/>
    <mergeCell ref="J326:K326"/>
    <mergeCell ref="L326:M326"/>
    <mergeCell ref="N326:O326"/>
    <mergeCell ref="B324:G324"/>
    <mergeCell ref="H324:K324"/>
    <mergeCell ref="L324:O324"/>
    <mergeCell ref="P324:S324"/>
    <mergeCell ref="T324:W324"/>
    <mergeCell ref="B325:G325"/>
    <mergeCell ref="H325:K325"/>
    <mergeCell ref="L325:O325"/>
    <mergeCell ref="P325:S325"/>
    <mergeCell ref="T325:W325"/>
    <mergeCell ref="T342:W342"/>
    <mergeCell ref="H343:I343"/>
    <mergeCell ref="J343:K343"/>
    <mergeCell ref="L343:M343"/>
    <mergeCell ref="N343:O343"/>
    <mergeCell ref="P343:Q343"/>
    <mergeCell ref="R343:S343"/>
    <mergeCell ref="T343:U343"/>
    <mergeCell ref="V343:W343"/>
    <mergeCell ref="P328:Q328"/>
    <mergeCell ref="R328:S328"/>
    <mergeCell ref="T328:U328"/>
    <mergeCell ref="V328:W328"/>
    <mergeCell ref="B341:G343"/>
    <mergeCell ref="H341:O341"/>
    <mergeCell ref="P341:W341"/>
    <mergeCell ref="H342:K342"/>
    <mergeCell ref="L342:O342"/>
    <mergeCell ref="P342:S342"/>
    <mergeCell ref="B328:D328"/>
    <mergeCell ref="E328:G328"/>
    <mergeCell ref="H328:I328"/>
    <mergeCell ref="J328:K328"/>
    <mergeCell ref="L328:M328"/>
    <mergeCell ref="N328:O328"/>
    <mergeCell ref="T345:U345"/>
    <mergeCell ref="V345:W345"/>
    <mergeCell ref="B346:G346"/>
    <mergeCell ref="H346:I346"/>
    <mergeCell ref="J346:K346"/>
    <mergeCell ref="L346:M346"/>
    <mergeCell ref="N346:O346"/>
    <mergeCell ref="P346:Q346"/>
    <mergeCell ref="R346:S346"/>
    <mergeCell ref="T346:U346"/>
    <mergeCell ref="R344:S344"/>
    <mergeCell ref="T344:U344"/>
    <mergeCell ref="V344:W344"/>
    <mergeCell ref="B345:G345"/>
    <mergeCell ref="H345:I345"/>
    <mergeCell ref="J345:K345"/>
    <mergeCell ref="L345:M345"/>
    <mergeCell ref="N345:O345"/>
    <mergeCell ref="P345:Q345"/>
    <mergeCell ref="R345:S345"/>
    <mergeCell ref="B344:G344"/>
    <mergeCell ref="H344:I344"/>
    <mergeCell ref="J344:K344"/>
    <mergeCell ref="L344:M344"/>
    <mergeCell ref="N344:O344"/>
    <mergeCell ref="P344:Q344"/>
    <mergeCell ref="R348:S348"/>
    <mergeCell ref="T348:U348"/>
    <mergeCell ref="V348:W348"/>
    <mergeCell ref="B349:G349"/>
    <mergeCell ref="H349:I349"/>
    <mergeCell ref="J349:K349"/>
    <mergeCell ref="L349:M349"/>
    <mergeCell ref="N349:O349"/>
    <mergeCell ref="P349:Q349"/>
    <mergeCell ref="R349:S349"/>
    <mergeCell ref="B348:G348"/>
    <mergeCell ref="H348:I348"/>
    <mergeCell ref="J348:K348"/>
    <mergeCell ref="L348:M348"/>
    <mergeCell ref="N348:O348"/>
    <mergeCell ref="P348:Q348"/>
    <mergeCell ref="V346:W346"/>
    <mergeCell ref="B347:G347"/>
    <mergeCell ref="H347:I347"/>
    <mergeCell ref="J347:K347"/>
    <mergeCell ref="L347:M347"/>
    <mergeCell ref="N347:O347"/>
    <mergeCell ref="P347:Q347"/>
    <mergeCell ref="R347:S347"/>
    <mergeCell ref="T347:U347"/>
    <mergeCell ref="V347:W347"/>
    <mergeCell ref="B358:G358"/>
    <mergeCell ref="I358:J358"/>
    <mergeCell ref="M358:N358"/>
    <mergeCell ref="Q358:R358"/>
    <mergeCell ref="U358:V358"/>
    <mergeCell ref="B359:G359"/>
    <mergeCell ref="I359:J359"/>
    <mergeCell ref="M359:N359"/>
    <mergeCell ref="Q359:R359"/>
    <mergeCell ref="U359:V359"/>
    <mergeCell ref="T349:U349"/>
    <mergeCell ref="V349:W349"/>
    <mergeCell ref="B356:G357"/>
    <mergeCell ref="H356:O356"/>
    <mergeCell ref="P356:W356"/>
    <mergeCell ref="I357:J357"/>
    <mergeCell ref="M357:N357"/>
    <mergeCell ref="Q357:R357"/>
    <mergeCell ref="U357:V357"/>
    <mergeCell ref="B373:G374"/>
    <mergeCell ref="H373:O373"/>
    <mergeCell ref="P373:W373"/>
    <mergeCell ref="H374:K374"/>
    <mergeCell ref="L374:O374"/>
    <mergeCell ref="P374:S374"/>
    <mergeCell ref="T374:W374"/>
    <mergeCell ref="B360:G360"/>
    <mergeCell ref="I360:J360"/>
    <mergeCell ref="M360:N360"/>
    <mergeCell ref="Q360:R360"/>
    <mergeCell ref="U360:V360"/>
    <mergeCell ref="B361:G361"/>
    <mergeCell ref="I361:J361"/>
    <mergeCell ref="M361:N361"/>
    <mergeCell ref="Q361:R361"/>
    <mergeCell ref="U361:V361"/>
    <mergeCell ref="B385:G386"/>
    <mergeCell ref="H385:O386"/>
    <mergeCell ref="P385:W386"/>
    <mergeCell ref="B387:G387"/>
    <mergeCell ref="H387:O387"/>
    <mergeCell ref="P387:W387"/>
    <mergeCell ref="T376:W376"/>
    <mergeCell ref="C377:G377"/>
    <mergeCell ref="H377:K377"/>
    <mergeCell ref="L377:O377"/>
    <mergeCell ref="P377:S377"/>
    <mergeCell ref="T377:W377"/>
    <mergeCell ref="B375:G375"/>
    <mergeCell ref="H375:K375"/>
    <mergeCell ref="L375:O375"/>
    <mergeCell ref="P375:S375"/>
    <mergeCell ref="T375:W375"/>
    <mergeCell ref="B376:B377"/>
    <mergeCell ref="C376:G376"/>
    <mergeCell ref="H376:K376"/>
    <mergeCell ref="L376:O376"/>
    <mergeCell ref="P376:S376"/>
    <mergeCell ref="B400:G400"/>
    <mergeCell ref="K400:L400"/>
    <mergeCell ref="S400:T400"/>
    <mergeCell ref="B401:G401"/>
    <mergeCell ref="K401:L401"/>
    <mergeCell ref="S401:T401"/>
    <mergeCell ref="B398:G398"/>
    <mergeCell ref="H398:O398"/>
    <mergeCell ref="P398:W398"/>
    <mergeCell ref="B399:G399"/>
    <mergeCell ref="K399:L399"/>
    <mergeCell ref="S399:T399"/>
    <mergeCell ref="B388:B389"/>
    <mergeCell ref="C388:G388"/>
    <mergeCell ref="H388:O388"/>
    <mergeCell ref="P388:W388"/>
    <mergeCell ref="C389:G389"/>
    <mergeCell ref="H389:O389"/>
    <mergeCell ref="P389:W389"/>
    <mergeCell ref="B421:E421"/>
    <mergeCell ref="F421:I421"/>
    <mergeCell ref="J421:M421"/>
    <mergeCell ref="N421:P421"/>
    <mergeCell ref="Q421:T421"/>
    <mergeCell ref="B422:E422"/>
    <mergeCell ref="F422:I422"/>
    <mergeCell ref="J422:M422"/>
    <mergeCell ref="N422:P422"/>
    <mergeCell ref="Q422:T422"/>
    <mergeCell ref="B402:G402"/>
    <mergeCell ref="K402:L402"/>
    <mergeCell ref="S402:T402"/>
    <mergeCell ref="C406:V410"/>
    <mergeCell ref="C411:V413"/>
    <mergeCell ref="B420:E420"/>
    <mergeCell ref="F420:I420"/>
    <mergeCell ref="J420:M420"/>
    <mergeCell ref="N420:P420"/>
    <mergeCell ref="Q420:T420"/>
    <mergeCell ref="B425:E425"/>
    <mergeCell ref="F425:I425"/>
    <mergeCell ref="J425:M425"/>
    <mergeCell ref="N425:P425"/>
    <mergeCell ref="Q425:T425"/>
    <mergeCell ref="B432:E433"/>
    <mergeCell ref="F432:I433"/>
    <mergeCell ref="J432:M432"/>
    <mergeCell ref="N432:Q433"/>
    <mergeCell ref="R432:U433"/>
    <mergeCell ref="B423:E423"/>
    <mergeCell ref="F423:I423"/>
    <mergeCell ref="J423:M423"/>
    <mergeCell ref="N423:P423"/>
    <mergeCell ref="Q423:T423"/>
    <mergeCell ref="B424:E424"/>
    <mergeCell ref="F424:I424"/>
    <mergeCell ref="J424:M424"/>
    <mergeCell ref="N424:P424"/>
    <mergeCell ref="Q424:T424"/>
    <mergeCell ref="B435:E435"/>
    <mergeCell ref="F435:I435"/>
    <mergeCell ref="J435:M435"/>
    <mergeCell ref="N435:Q435"/>
    <mergeCell ref="R435:U435"/>
    <mergeCell ref="B436:E436"/>
    <mergeCell ref="F436:I436"/>
    <mergeCell ref="J436:M436"/>
    <mergeCell ref="N436:Q436"/>
    <mergeCell ref="R436:U436"/>
    <mergeCell ref="V432:W433"/>
    <mergeCell ref="J433:M433"/>
    <mergeCell ref="B434:E434"/>
    <mergeCell ref="F434:I434"/>
    <mergeCell ref="J434:M434"/>
    <mergeCell ref="N434:Q434"/>
    <mergeCell ref="R434:U434"/>
    <mergeCell ref="B448:G448"/>
    <mergeCell ref="K448:L448"/>
    <mergeCell ref="S448:T448"/>
    <mergeCell ref="B449:G449"/>
    <mergeCell ref="K449:L449"/>
    <mergeCell ref="S449:T449"/>
    <mergeCell ref="B446:G446"/>
    <mergeCell ref="H446:O446"/>
    <mergeCell ref="P446:W446"/>
    <mergeCell ref="B447:G447"/>
    <mergeCell ref="K447:L447"/>
    <mergeCell ref="S447:T447"/>
    <mergeCell ref="B437:E437"/>
    <mergeCell ref="F437:I437"/>
    <mergeCell ref="J437:M437"/>
    <mergeCell ref="N437:Q437"/>
    <mergeCell ref="R437:U437"/>
    <mergeCell ref="B438:E438"/>
    <mergeCell ref="F438:I438"/>
    <mergeCell ref="J438:M438"/>
    <mergeCell ref="N438:Q438"/>
    <mergeCell ref="R438:U438"/>
    <mergeCell ref="B458:H458"/>
    <mergeCell ref="I458:M458"/>
    <mergeCell ref="N458:R458"/>
    <mergeCell ref="S458:W458"/>
    <mergeCell ref="B459:H459"/>
    <mergeCell ref="I459:M459"/>
    <mergeCell ref="N459:R459"/>
    <mergeCell ref="S459:W459"/>
    <mergeCell ref="B456:H456"/>
    <mergeCell ref="I456:M456"/>
    <mergeCell ref="N456:R456"/>
    <mergeCell ref="S456:W456"/>
    <mergeCell ref="B457:H457"/>
    <mergeCell ref="I457:M457"/>
    <mergeCell ref="N457:R457"/>
    <mergeCell ref="S457:W457"/>
    <mergeCell ref="B450:G450"/>
    <mergeCell ref="K450:L450"/>
    <mergeCell ref="S450:T450"/>
    <mergeCell ref="B451:G451"/>
    <mergeCell ref="K451:L451"/>
    <mergeCell ref="S451:T451"/>
    <mergeCell ref="B495:E495"/>
    <mergeCell ref="F495:H495"/>
    <mergeCell ref="I495:K495"/>
    <mergeCell ref="L495:N495"/>
    <mergeCell ref="O495:Q495"/>
    <mergeCell ref="R495:W495"/>
    <mergeCell ref="B494:E494"/>
    <mergeCell ref="F494:H494"/>
    <mergeCell ref="I494:K494"/>
    <mergeCell ref="L494:N494"/>
    <mergeCell ref="O494:Q494"/>
    <mergeCell ref="R494:W494"/>
    <mergeCell ref="Z491:AA491"/>
    <mergeCell ref="AB491:AC491"/>
    <mergeCell ref="AD491:AF491"/>
    <mergeCell ref="Z492:AA500"/>
    <mergeCell ref="AB492:AC493"/>
    <mergeCell ref="AD492:AF493"/>
    <mergeCell ref="AB494:AC495"/>
    <mergeCell ref="AD494:AF495"/>
    <mergeCell ref="AB496:AC497"/>
    <mergeCell ref="AD496:AF497"/>
    <mergeCell ref="B505:E505"/>
    <mergeCell ref="F505:G505"/>
    <mergeCell ref="H505:I505"/>
    <mergeCell ref="J505:K505"/>
    <mergeCell ref="L505:M505"/>
    <mergeCell ref="N505:O505"/>
    <mergeCell ref="P500:Q500"/>
    <mergeCell ref="R500:W500"/>
    <mergeCell ref="Z501:AA505"/>
    <mergeCell ref="AB501:AC503"/>
    <mergeCell ref="AD501:AF503"/>
    <mergeCell ref="AB504:AC505"/>
    <mergeCell ref="AD504:AF505"/>
    <mergeCell ref="P505:Q505"/>
    <mergeCell ref="R505:W505"/>
    <mergeCell ref="B500:E500"/>
    <mergeCell ref="F500:G500"/>
    <mergeCell ref="H500:I500"/>
    <mergeCell ref="J500:K500"/>
    <mergeCell ref="L500:M500"/>
    <mergeCell ref="N500:O500"/>
    <mergeCell ref="AB498:AC500"/>
    <mergeCell ref="AD498:AF500"/>
    <mergeCell ref="B499:E499"/>
    <mergeCell ref="F499:G499"/>
    <mergeCell ref="H499:I499"/>
    <mergeCell ref="J499:K499"/>
    <mergeCell ref="L499:M499"/>
    <mergeCell ref="N499:O499"/>
    <mergeCell ref="P499:Q499"/>
    <mergeCell ref="R499:W499"/>
    <mergeCell ref="P508:Q508"/>
    <mergeCell ref="R508:W508"/>
    <mergeCell ref="B509:E509"/>
    <mergeCell ref="F509:G509"/>
    <mergeCell ref="H509:I509"/>
    <mergeCell ref="J509:K509"/>
    <mergeCell ref="L509:M509"/>
    <mergeCell ref="N509:O509"/>
    <mergeCell ref="P509:Q509"/>
    <mergeCell ref="R509:W509"/>
    <mergeCell ref="B508:E508"/>
    <mergeCell ref="F508:G508"/>
    <mergeCell ref="H508:I508"/>
    <mergeCell ref="J508:K508"/>
    <mergeCell ref="L508:M508"/>
    <mergeCell ref="N508:O508"/>
    <mergeCell ref="P506:Q506"/>
    <mergeCell ref="R506:W506"/>
    <mergeCell ref="B507:E507"/>
    <mergeCell ref="F507:G507"/>
    <mergeCell ref="H507:I507"/>
    <mergeCell ref="J507:K507"/>
    <mergeCell ref="L507:M507"/>
    <mergeCell ref="N507:O507"/>
    <mergeCell ref="P507:Q507"/>
    <mergeCell ref="R507:W507"/>
    <mergeCell ref="B506:E506"/>
    <mergeCell ref="F506:G506"/>
    <mergeCell ref="H506:I506"/>
    <mergeCell ref="J506:K506"/>
    <mergeCell ref="L506:M506"/>
    <mergeCell ref="N506:O506"/>
    <mergeCell ref="B522:E522"/>
    <mergeCell ref="F522:I522"/>
    <mergeCell ref="J522:N522"/>
    <mergeCell ref="O522:Q522"/>
    <mergeCell ref="R522:T522"/>
    <mergeCell ref="U522:W522"/>
    <mergeCell ref="B521:E521"/>
    <mergeCell ref="F521:I521"/>
    <mergeCell ref="J521:N521"/>
    <mergeCell ref="O521:Q521"/>
    <mergeCell ref="R521:T521"/>
    <mergeCell ref="U521:W521"/>
    <mergeCell ref="B519:E520"/>
    <mergeCell ref="F519:N519"/>
    <mergeCell ref="O519:T519"/>
    <mergeCell ref="U519:W520"/>
    <mergeCell ref="F520:I520"/>
    <mergeCell ref="J520:N520"/>
    <mergeCell ref="O520:Q520"/>
    <mergeCell ref="R520:T520"/>
    <mergeCell ref="T541:U542"/>
    <mergeCell ref="F542:H542"/>
    <mergeCell ref="I542:K542"/>
    <mergeCell ref="N542:P542"/>
    <mergeCell ref="Q542:S542"/>
    <mergeCell ref="B543:E543"/>
    <mergeCell ref="F543:H543"/>
    <mergeCell ref="I543:K543"/>
    <mergeCell ref="L543:M543"/>
    <mergeCell ref="N543:P543"/>
    <mergeCell ref="Q540:S540"/>
    <mergeCell ref="F541:H541"/>
    <mergeCell ref="I541:K541"/>
    <mergeCell ref="L541:M542"/>
    <mergeCell ref="N541:P541"/>
    <mergeCell ref="Q541:S541"/>
    <mergeCell ref="B531:W532"/>
    <mergeCell ref="B533:W533"/>
    <mergeCell ref="B534:W534"/>
    <mergeCell ref="B538:E542"/>
    <mergeCell ref="F538:M539"/>
    <mergeCell ref="N538:U539"/>
    <mergeCell ref="V538:W542"/>
    <mergeCell ref="F540:H540"/>
    <mergeCell ref="I540:K540"/>
    <mergeCell ref="N540:P540"/>
    <mergeCell ref="V544:W544"/>
    <mergeCell ref="B545:E545"/>
    <mergeCell ref="F545:H545"/>
    <mergeCell ref="I545:K545"/>
    <mergeCell ref="L545:M545"/>
    <mergeCell ref="N545:P545"/>
    <mergeCell ref="Q545:S545"/>
    <mergeCell ref="T545:U545"/>
    <mergeCell ref="V545:W545"/>
    <mergeCell ref="Q543:S543"/>
    <mergeCell ref="T543:U543"/>
    <mergeCell ref="V543:W543"/>
    <mergeCell ref="B544:E544"/>
    <mergeCell ref="F544:H544"/>
    <mergeCell ref="I544:K544"/>
    <mergeCell ref="L544:M544"/>
    <mergeCell ref="N544:P544"/>
    <mergeCell ref="Q544:S544"/>
    <mergeCell ref="T544:U544"/>
    <mergeCell ref="Q555:S555"/>
    <mergeCell ref="F556:H556"/>
    <mergeCell ref="I556:K556"/>
    <mergeCell ref="L556:M557"/>
    <mergeCell ref="N556:P556"/>
    <mergeCell ref="Q556:S556"/>
    <mergeCell ref="B547:W547"/>
    <mergeCell ref="B548:W549"/>
    <mergeCell ref="B550:W550"/>
    <mergeCell ref="B553:E557"/>
    <mergeCell ref="F553:M554"/>
    <mergeCell ref="N553:U554"/>
    <mergeCell ref="V553:W557"/>
    <mergeCell ref="F555:H555"/>
    <mergeCell ref="I555:K555"/>
    <mergeCell ref="N555:P555"/>
    <mergeCell ref="T559:U559"/>
    <mergeCell ref="V559:W559"/>
    <mergeCell ref="N558:P558"/>
    <mergeCell ref="Q558:S558"/>
    <mergeCell ref="T558:U558"/>
    <mergeCell ref="V558:W558"/>
    <mergeCell ref="C559:E559"/>
    <mergeCell ref="F559:H559"/>
    <mergeCell ref="I559:K559"/>
    <mergeCell ref="L559:M559"/>
    <mergeCell ref="N559:P559"/>
    <mergeCell ref="Q559:S559"/>
    <mergeCell ref="T556:U557"/>
    <mergeCell ref="F557:H557"/>
    <mergeCell ref="I557:K557"/>
    <mergeCell ref="N557:P557"/>
    <mergeCell ref="Q557:S557"/>
    <mergeCell ref="B558:B561"/>
    <mergeCell ref="C558:E558"/>
    <mergeCell ref="F558:H558"/>
    <mergeCell ref="I558:K558"/>
    <mergeCell ref="L558:M558"/>
    <mergeCell ref="C560:E560"/>
    <mergeCell ref="F560:H560"/>
    <mergeCell ref="I560:K560"/>
    <mergeCell ref="L560:M560"/>
    <mergeCell ref="T561:U561"/>
    <mergeCell ref="V561:W561"/>
    <mergeCell ref="B562:E562"/>
    <mergeCell ref="F562:H562"/>
    <mergeCell ref="I562:K562"/>
    <mergeCell ref="L562:M562"/>
    <mergeCell ref="N562:P562"/>
    <mergeCell ref="Q562:S562"/>
    <mergeCell ref="T562:U562"/>
    <mergeCell ref="V562:W562"/>
    <mergeCell ref="C561:E561"/>
    <mergeCell ref="F561:H561"/>
    <mergeCell ref="I561:K561"/>
    <mergeCell ref="L561:M561"/>
    <mergeCell ref="N561:P561"/>
    <mergeCell ref="Q561:S561"/>
    <mergeCell ref="N560:P560"/>
    <mergeCell ref="Q560:S560"/>
    <mergeCell ref="T560:U560"/>
    <mergeCell ref="V560:W560"/>
    <mergeCell ref="B586:B595"/>
    <mergeCell ref="C586:C590"/>
    <mergeCell ref="D586:F587"/>
    <mergeCell ref="G586:J587"/>
    <mergeCell ref="K586:N587"/>
    <mergeCell ref="O586:R587"/>
    <mergeCell ref="S586:U587"/>
    <mergeCell ref="V591:X592"/>
    <mergeCell ref="D593:F594"/>
    <mergeCell ref="G593:J594"/>
    <mergeCell ref="K593:N594"/>
    <mergeCell ref="O593:R594"/>
    <mergeCell ref="S593:U594"/>
    <mergeCell ref="V593:X594"/>
    <mergeCell ref="C591:C595"/>
    <mergeCell ref="D591:F592"/>
    <mergeCell ref="B583:C585"/>
    <mergeCell ref="D583:F585"/>
    <mergeCell ref="G583:J585"/>
    <mergeCell ref="K583:N584"/>
    <mergeCell ref="O583:R584"/>
    <mergeCell ref="S583:X583"/>
    <mergeCell ref="S584:U585"/>
    <mergeCell ref="B565:W566"/>
    <mergeCell ref="B567:W568"/>
    <mergeCell ref="B569:W569"/>
    <mergeCell ref="V598:X599"/>
    <mergeCell ref="S595:U595"/>
    <mergeCell ref="V595:X595"/>
    <mergeCell ref="D590:F590"/>
    <mergeCell ref="G590:J590"/>
    <mergeCell ref="K590:N590"/>
    <mergeCell ref="O590:R590"/>
    <mergeCell ref="S590:U590"/>
    <mergeCell ref="V590:X590"/>
    <mergeCell ref="V586:X587"/>
    <mergeCell ref="D588:F589"/>
    <mergeCell ref="G588:J589"/>
    <mergeCell ref="K588:N589"/>
    <mergeCell ref="O588:R589"/>
    <mergeCell ref="S588:U589"/>
    <mergeCell ref="V588:X589"/>
    <mergeCell ref="V584:X585"/>
    <mergeCell ref="K585:N585"/>
    <mergeCell ref="O585:R585"/>
    <mergeCell ref="O603:R604"/>
    <mergeCell ref="S603:U604"/>
    <mergeCell ref="V603:X604"/>
    <mergeCell ref="C601:C605"/>
    <mergeCell ref="D601:F602"/>
    <mergeCell ref="G601:J602"/>
    <mergeCell ref="K601:N602"/>
    <mergeCell ref="O601:R602"/>
    <mergeCell ref="S601:U602"/>
    <mergeCell ref="D605:F605"/>
    <mergeCell ref="G605:J605"/>
    <mergeCell ref="K605:N605"/>
    <mergeCell ref="O605:R605"/>
    <mergeCell ref="G591:J592"/>
    <mergeCell ref="K591:N592"/>
    <mergeCell ref="O591:R592"/>
    <mergeCell ref="S591:U592"/>
    <mergeCell ref="D595:F595"/>
    <mergeCell ref="G595:J595"/>
    <mergeCell ref="K595:N595"/>
    <mergeCell ref="O595:R595"/>
    <mergeCell ref="D600:F600"/>
    <mergeCell ref="G600:J600"/>
    <mergeCell ref="K600:N600"/>
    <mergeCell ref="O600:R600"/>
    <mergeCell ref="S600:U600"/>
    <mergeCell ref="V600:X600"/>
    <mergeCell ref="D598:F599"/>
    <mergeCell ref="G598:J599"/>
    <mergeCell ref="K598:N599"/>
    <mergeCell ref="O598:R599"/>
    <mergeCell ref="S598:U599"/>
    <mergeCell ref="G608:J609"/>
    <mergeCell ref="K608:N609"/>
    <mergeCell ref="O608:R609"/>
    <mergeCell ref="S608:U609"/>
    <mergeCell ref="V608:X609"/>
    <mergeCell ref="D610:F610"/>
    <mergeCell ref="G610:J610"/>
    <mergeCell ref="K610:N610"/>
    <mergeCell ref="O610:R610"/>
    <mergeCell ref="S610:U610"/>
    <mergeCell ref="S605:U605"/>
    <mergeCell ref="V605:X605"/>
    <mergeCell ref="B606:C610"/>
    <mergeCell ref="D606:F607"/>
    <mergeCell ref="G606:J607"/>
    <mergeCell ref="K606:N607"/>
    <mergeCell ref="O606:R607"/>
    <mergeCell ref="S606:U607"/>
    <mergeCell ref="V606:X607"/>
    <mergeCell ref="D608:F609"/>
    <mergeCell ref="B596:B605"/>
    <mergeCell ref="C596:C600"/>
    <mergeCell ref="D596:F597"/>
    <mergeCell ref="G596:J597"/>
    <mergeCell ref="K596:N597"/>
    <mergeCell ref="O596:R597"/>
    <mergeCell ref="S596:U597"/>
    <mergeCell ref="V596:X597"/>
    <mergeCell ref="V601:X602"/>
    <mergeCell ref="D603:F604"/>
    <mergeCell ref="G603:J604"/>
    <mergeCell ref="K603:N604"/>
    <mergeCell ref="V624:X624"/>
    <mergeCell ref="G625:K625"/>
    <mergeCell ref="L625:N625"/>
    <mergeCell ref="O625:Q625"/>
    <mergeCell ref="R625:U625"/>
    <mergeCell ref="V625:X625"/>
    <mergeCell ref="B624:C629"/>
    <mergeCell ref="D624:F626"/>
    <mergeCell ref="G624:K624"/>
    <mergeCell ref="L624:N624"/>
    <mergeCell ref="O624:Q624"/>
    <mergeCell ref="R624:U624"/>
    <mergeCell ref="G626:K626"/>
    <mergeCell ref="L626:N626"/>
    <mergeCell ref="O626:Q626"/>
    <mergeCell ref="R626:U626"/>
    <mergeCell ref="V610:X610"/>
    <mergeCell ref="B622:F623"/>
    <mergeCell ref="G622:K623"/>
    <mergeCell ref="L622:N623"/>
    <mergeCell ref="O622:Q623"/>
    <mergeCell ref="R622:U623"/>
    <mergeCell ref="V622:X623"/>
    <mergeCell ref="R628:U628"/>
    <mergeCell ref="V628:X628"/>
    <mergeCell ref="G629:K629"/>
    <mergeCell ref="L629:N629"/>
    <mergeCell ref="O629:Q629"/>
    <mergeCell ref="R629:U629"/>
    <mergeCell ref="V629:X629"/>
    <mergeCell ref="V626:X626"/>
    <mergeCell ref="D627:F629"/>
    <mergeCell ref="O635:Q635"/>
    <mergeCell ref="R635:U635"/>
    <mergeCell ref="G627:K627"/>
    <mergeCell ref="L627:N627"/>
    <mergeCell ref="O627:Q627"/>
    <mergeCell ref="R627:U627"/>
    <mergeCell ref="V627:X627"/>
    <mergeCell ref="G628:K628"/>
    <mergeCell ref="L628:N628"/>
    <mergeCell ref="O628:Q628"/>
    <mergeCell ref="V632:X632"/>
    <mergeCell ref="D633:F635"/>
    <mergeCell ref="G633:K633"/>
    <mergeCell ref="L633:N633"/>
    <mergeCell ref="O633:Q633"/>
    <mergeCell ref="R633:U633"/>
    <mergeCell ref="V633:X633"/>
    <mergeCell ref="G634:K634"/>
    <mergeCell ref="L634:N634"/>
    <mergeCell ref="O634:Q634"/>
    <mergeCell ref="V630:X630"/>
    <mergeCell ref="G631:K631"/>
    <mergeCell ref="L631:N631"/>
    <mergeCell ref="O631:Q631"/>
    <mergeCell ref="R631:U631"/>
    <mergeCell ref="V631:X631"/>
    <mergeCell ref="V635:X635"/>
    <mergeCell ref="M653:O654"/>
    <mergeCell ref="P653:R654"/>
    <mergeCell ref="B630:C635"/>
    <mergeCell ref="D630:F632"/>
    <mergeCell ref="G630:K630"/>
    <mergeCell ref="L630:N630"/>
    <mergeCell ref="O630:Q630"/>
    <mergeCell ref="R630:U630"/>
    <mergeCell ref="G632:K632"/>
    <mergeCell ref="L632:N632"/>
    <mergeCell ref="O632:Q632"/>
    <mergeCell ref="R632:U632"/>
    <mergeCell ref="V637:X637"/>
    <mergeCell ref="G638:K638"/>
    <mergeCell ref="L638:N638"/>
    <mergeCell ref="O638:Q638"/>
    <mergeCell ref="R638:U638"/>
    <mergeCell ref="V638:X638"/>
    <mergeCell ref="B636:F638"/>
    <mergeCell ref="G636:K636"/>
    <mergeCell ref="L636:N636"/>
    <mergeCell ref="O636:Q636"/>
    <mergeCell ref="R636:U636"/>
    <mergeCell ref="V636:X636"/>
    <mergeCell ref="G637:K637"/>
    <mergeCell ref="L637:N637"/>
    <mergeCell ref="O637:Q637"/>
    <mergeCell ref="R637:U637"/>
    <mergeCell ref="R634:U634"/>
    <mergeCell ref="V634:X634"/>
    <mergeCell ref="G635:K635"/>
    <mergeCell ref="L635:N635"/>
    <mergeCell ref="S655:V655"/>
    <mergeCell ref="W655:X655"/>
    <mergeCell ref="S648:V649"/>
    <mergeCell ref="W648:X649"/>
    <mergeCell ref="E650:G650"/>
    <mergeCell ref="H650:I650"/>
    <mergeCell ref="J650:L650"/>
    <mergeCell ref="M650:O650"/>
    <mergeCell ref="P650:R650"/>
    <mergeCell ref="S650:V650"/>
    <mergeCell ref="W650:X650"/>
    <mergeCell ref="W646:X647"/>
    <mergeCell ref="P647:R647"/>
    <mergeCell ref="S647:V647"/>
    <mergeCell ref="B648:B655"/>
    <mergeCell ref="C648:D650"/>
    <mergeCell ref="E648:G649"/>
    <mergeCell ref="H648:I649"/>
    <mergeCell ref="J648:L649"/>
    <mergeCell ref="M648:O649"/>
    <mergeCell ref="P648:R649"/>
    <mergeCell ref="B646:D647"/>
    <mergeCell ref="E646:G647"/>
    <mergeCell ref="H646:I647"/>
    <mergeCell ref="J646:L647"/>
    <mergeCell ref="M646:O647"/>
    <mergeCell ref="P646:V646"/>
    <mergeCell ref="S651:V652"/>
    <mergeCell ref="W651:X652"/>
    <mergeCell ref="E653:G653"/>
    <mergeCell ref="H653:I654"/>
    <mergeCell ref="J653:L654"/>
    <mergeCell ref="E664:G664"/>
    <mergeCell ref="E665:G665"/>
    <mergeCell ref="H665:I665"/>
    <mergeCell ref="J665:L665"/>
    <mergeCell ref="M665:O665"/>
    <mergeCell ref="P665:R665"/>
    <mergeCell ref="H663:I664"/>
    <mergeCell ref="J663:L664"/>
    <mergeCell ref="S653:V654"/>
    <mergeCell ref="W653:X654"/>
    <mergeCell ref="E654:G654"/>
    <mergeCell ref="C651:D655"/>
    <mergeCell ref="E651:G652"/>
    <mergeCell ref="H651:I652"/>
    <mergeCell ref="J651:L652"/>
    <mergeCell ref="M651:O652"/>
    <mergeCell ref="P651:R652"/>
    <mergeCell ref="E655:G655"/>
    <mergeCell ref="H655:I655"/>
    <mergeCell ref="J655:L655"/>
    <mergeCell ref="M655:O655"/>
    <mergeCell ref="S656:V657"/>
    <mergeCell ref="W656:X657"/>
    <mergeCell ref="E658:G658"/>
    <mergeCell ref="H658:I659"/>
    <mergeCell ref="J658:L659"/>
    <mergeCell ref="M658:O659"/>
    <mergeCell ref="P658:R659"/>
    <mergeCell ref="S658:V659"/>
    <mergeCell ref="W658:X659"/>
    <mergeCell ref="E659:G659"/>
    <mergeCell ref="P655:R655"/>
    <mergeCell ref="H661:I662"/>
    <mergeCell ref="J661:L662"/>
    <mergeCell ref="M661:O662"/>
    <mergeCell ref="P661:R662"/>
    <mergeCell ref="S661:V662"/>
    <mergeCell ref="W661:X662"/>
    <mergeCell ref="E663:G663"/>
    <mergeCell ref="E660:G660"/>
    <mergeCell ref="H660:I660"/>
    <mergeCell ref="J660:L660"/>
    <mergeCell ref="M660:O660"/>
    <mergeCell ref="P660:R660"/>
    <mergeCell ref="S660:V660"/>
    <mergeCell ref="C656:D660"/>
    <mergeCell ref="E656:G657"/>
    <mergeCell ref="H656:I657"/>
    <mergeCell ref="J656:L657"/>
    <mergeCell ref="M656:O657"/>
    <mergeCell ref="P656:R657"/>
    <mergeCell ref="W668:X669"/>
    <mergeCell ref="E670:G670"/>
    <mergeCell ref="H670:I670"/>
    <mergeCell ref="J670:L670"/>
    <mergeCell ref="M670:O670"/>
    <mergeCell ref="P670:R670"/>
    <mergeCell ref="S670:V670"/>
    <mergeCell ref="W670:X670"/>
    <mergeCell ref="E668:G669"/>
    <mergeCell ref="H668:I669"/>
    <mergeCell ref="J668:L669"/>
    <mergeCell ref="M668:O669"/>
    <mergeCell ref="P668:R669"/>
    <mergeCell ref="S668:V669"/>
    <mergeCell ref="S665:V665"/>
    <mergeCell ref="W665:X665"/>
    <mergeCell ref="B666:D670"/>
    <mergeCell ref="E666:G667"/>
    <mergeCell ref="H666:I667"/>
    <mergeCell ref="J666:L667"/>
    <mergeCell ref="M666:O667"/>
    <mergeCell ref="P666:R667"/>
    <mergeCell ref="S666:V667"/>
    <mergeCell ref="W666:X667"/>
    <mergeCell ref="B656:B665"/>
    <mergeCell ref="M663:O664"/>
    <mergeCell ref="P663:R664"/>
    <mergeCell ref="S663:V664"/>
    <mergeCell ref="W663:X664"/>
    <mergeCell ref="W660:X660"/>
    <mergeCell ref="C661:D665"/>
    <mergeCell ref="E661:G662"/>
    <mergeCell ref="V680:X680"/>
    <mergeCell ref="G681:K681"/>
    <mergeCell ref="L681:N681"/>
    <mergeCell ref="O681:Q681"/>
    <mergeCell ref="R681:U681"/>
    <mergeCell ref="V681:X681"/>
    <mergeCell ref="B680:C685"/>
    <mergeCell ref="D680:F682"/>
    <mergeCell ref="G680:K680"/>
    <mergeCell ref="L680:N680"/>
    <mergeCell ref="O680:Q680"/>
    <mergeCell ref="R680:U680"/>
    <mergeCell ref="G682:K682"/>
    <mergeCell ref="L682:N682"/>
    <mergeCell ref="O682:Q682"/>
    <mergeCell ref="R682:U682"/>
    <mergeCell ref="B678:F679"/>
    <mergeCell ref="G678:K679"/>
    <mergeCell ref="L678:N679"/>
    <mergeCell ref="O678:Q679"/>
    <mergeCell ref="R678:U679"/>
    <mergeCell ref="V678:X679"/>
    <mergeCell ref="R684:U684"/>
    <mergeCell ref="V684:X684"/>
    <mergeCell ref="G685:K685"/>
    <mergeCell ref="L685:N685"/>
    <mergeCell ref="O685:Q685"/>
    <mergeCell ref="R685:U685"/>
    <mergeCell ref="V685:X685"/>
    <mergeCell ref="V682:X682"/>
    <mergeCell ref="D683:F685"/>
    <mergeCell ref="G683:K683"/>
    <mergeCell ref="L683:N683"/>
    <mergeCell ref="O683:Q683"/>
    <mergeCell ref="R683:U683"/>
    <mergeCell ref="V683:X683"/>
    <mergeCell ref="G684:K684"/>
    <mergeCell ref="L684:N684"/>
    <mergeCell ref="O684:Q684"/>
    <mergeCell ref="V688:X688"/>
    <mergeCell ref="D689:F691"/>
    <mergeCell ref="G689:K689"/>
    <mergeCell ref="L689:N689"/>
    <mergeCell ref="O689:Q689"/>
    <mergeCell ref="R689:U689"/>
    <mergeCell ref="V689:X689"/>
    <mergeCell ref="G690:K690"/>
    <mergeCell ref="L690:N690"/>
    <mergeCell ref="O690:Q690"/>
    <mergeCell ref="V686:X686"/>
    <mergeCell ref="G687:K687"/>
    <mergeCell ref="L687:N687"/>
    <mergeCell ref="O687:Q687"/>
    <mergeCell ref="R687:U687"/>
    <mergeCell ref="V687:X687"/>
    <mergeCell ref="V691:X691"/>
    <mergeCell ref="B686:C691"/>
    <mergeCell ref="D686:F688"/>
    <mergeCell ref="G686:K686"/>
    <mergeCell ref="L686:N686"/>
    <mergeCell ref="O686:Q686"/>
    <mergeCell ref="R686:U686"/>
    <mergeCell ref="G688:K688"/>
    <mergeCell ref="L688:N688"/>
    <mergeCell ref="O688:Q688"/>
    <mergeCell ref="R688:U688"/>
    <mergeCell ref="V693:X693"/>
    <mergeCell ref="G694:K694"/>
    <mergeCell ref="L694:N694"/>
    <mergeCell ref="O694:Q694"/>
    <mergeCell ref="R694:U694"/>
    <mergeCell ref="V694:X694"/>
    <mergeCell ref="B692:F694"/>
    <mergeCell ref="G692:K692"/>
    <mergeCell ref="L692:N692"/>
    <mergeCell ref="O692:Q692"/>
    <mergeCell ref="R692:U692"/>
    <mergeCell ref="V692:X692"/>
    <mergeCell ref="G693:K693"/>
    <mergeCell ref="L693:N693"/>
    <mergeCell ref="O693:Q693"/>
    <mergeCell ref="R693:U693"/>
    <mergeCell ref="R690:U690"/>
    <mergeCell ref="V690:X690"/>
    <mergeCell ref="G691:K691"/>
    <mergeCell ref="L691:N691"/>
    <mergeCell ref="O691:Q691"/>
    <mergeCell ref="R691:U691"/>
    <mergeCell ref="N707:O707"/>
    <mergeCell ref="P707:Q707"/>
    <mergeCell ref="R707:S707"/>
    <mergeCell ref="T707:U707"/>
    <mergeCell ref="V707:W707"/>
    <mergeCell ref="E708:G708"/>
    <mergeCell ref="H708:I708"/>
    <mergeCell ref="J708:K708"/>
    <mergeCell ref="L708:M708"/>
    <mergeCell ref="N708:O708"/>
    <mergeCell ref="B707:B712"/>
    <mergeCell ref="C707:D709"/>
    <mergeCell ref="E707:G707"/>
    <mergeCell ref="H707:I707"/>
    <mergeCell ref="J707:K707"/>
    <mergeCell ref="L707:M707"/>
    <mergeCell ref="X705:X706"/>
    <mergeCell ref="H706:I706"/>
    <mergeCell ref="J706:K706"/>
    <mergeCell ref="L706:M706"/>
    <mergeCell ref="N706:O706"/>
    <mergeCell ref="P706:Q706"/>
    <mergeCell ref="R706:S706"/>
    <mergeCell ref="T706:U706"/>
    <mergeCell ref="V706:W706"/>
    <mergeCell ref="B705:D706"/>
    <mergeCell ref="E705:G706"/>
    <mergeCell ref="H705:K705"/>
    <mergeCell ref="L705:O705"/>
    <mergeCell ref="P705:S705"/>
    <mergeCell ref="T705:W705"/>
    <mergeCell ref="R709:S709"/>
    <mergeCell ref="T709:U709"/>
    <mergeCell ref="V709:W709"/>
    <mergeCell ref="C710:D712"/>
    <mergeCell ref="E710:G710"/>
    <mergeCell ref="H710:I710"/>
    <mergeCell ref="J710:K710"/>
    <mergeCell ref="L710:M710"/>
    <mergeCell ref="N710:O710"/>
    <mergeCell ref="P710:Q710"/>
    <mergeCell ref="P708:Q708"/>
    <mergeCell ref="R708:S708"/>
    <mergeCell ref="T708:U708"/>
    <mergeCell ref="V708:W708"/>
    <mergeCell ref="E709:G709"/>
    <mergeCell ref="H709:I709"/>
    <mergeCell ref="J709:K709"/>
    <mergeCell ref="L709:M709"/>
    <mergeCell ref="N709:O709"/>
    <mergeCell ref="P709:Q709"/>
    <mergeCell ref="T711:U711"/>
    <mergeCell ref="V711:W711"/>
    <mergeCell ref="E712:G712"/>
    <mergeCell ref="H712:I712"/>
    <mergeCell ref="J712:K712"/>
    <mergeCell ref="L712:M712"/>
    <mergeCell ref="N712:O712"/>
    <mergeCell ref="P712:Q712"/>
    <mergeCell ref="R712:S712"/>
    <mergeCell ref="T712:U712"/>
    <mergeCell ref="R710:S710"/>
    <mergeCell ref="T710:U710"/>
    <mergeCell ref="V710:W710"/>
    <mergeCell ref="H716:I716"/>
    <mergeCell ref="J716:K716"/>
    <mergeCell ref="L716:M716"/>
    <mergeCell ref="N716:O716"/>
    <mergeCell ref="V714:W714"/>
    <mergeCell ref="E715:G715"/>
    <mergeCell ref="H715:I715"/>
    <mergeCell ref="J715:K715"/>
    <mergeCell ref="L715:M715"/>
    <mergeCell ref="N715:O715"/>
    <mergeCell ref="P715:Q715"/>
    <mergeCell ref="E711:G711"/>
    <mergeCell ref="H711:I711"/>
    <mergeCell ref="J711:K711"/>
    <mergeCell ref="L711:M711"/>
    <mergeCell ref="N711:O711"/>
    <mergeCell ref="P711:Q711"/>
    <mergeCell ref="R711:S711"/>
    <mergeCell ref="T713:U713"/>
    <mergeCell ref="V713:W713"/>
    <mergeCell ref="E714:G714"/>
    <mergeCell ref="H714:I714"/>
    <mergeCell ref="J714:K714"/>
    <mergeCell ref="L714:M714"/>
    <mergeCell ref="N714:O714"/>
    <mergeCell ref="P714:Q714"/>
    <mergeCell ref="R714:S714"/>
    <mergeCell ref="T714:U714"/>
    <mergeCell ref="V712:W712"/>
    <mergeCell ref="P718:Q718"/>
    <mergeCell ref="R718:S718"/>
    <mergeCell ref="V720:W720"/>
    <mergeCell ref="E721:G721"/>
    <mergeCell ref="H721:I721"/>
    <mergeCell ref="J721:K721"/>
    <mergeCell ref="L721:M721"/>
    <mergeCell ref="N721:O721"/>
    <mergeCell ref="P721:Q721"/>
    <mergeCell ref="R721:S721"/>
    <mergeCell ref="T721:U721"/>
    <mergeCell ref="B713:B718"/>
    <mergeCell ref="C713:D715"/>
    <mergeCell ref="E713:G713"/>
    <mergeCell ref="H713:I713"/>
    <mergeCell ref="J713:K713"/>
    <mergeCell ref="L713:M713"/>
    <mergeCell ref="N713:O713"/>
    <mergeCell ref="P713:Q713"/>
    <mergeCell ref="R713:S713"/>
    <mergeCell ref="P716:Q716"/>
    <mergeCell ref="R716:S716"/>
    <mergeCell ref="T716:U716"/>
    <mergeCell ref="V716:W716"/>
    <mergeCell ref="E717:G717"/>
    <mergeCell ref="H717:I717"/>
    <mergeCell ref="J717:K717"/>
    <mergeCell ref="L717:M717"/>
    <mergeCell ref="N717:O717"/>
    <mergeCell ref="P717:Q717"/>
    <mergeCell ref="C716:D718"/>
    <mergeCell ref="E716:G716"/>
    <mergeCell ref="V721:W721"/>
    <mergeCell ref="T719:U719"/>
    <mergeCell ref="V719:W719"/>
    <mergeCell ref="E720:G720"/>
    <mergeCell ref="H720:I720"/>
    <mergeCell ref="J720:K720"/>
    <mergeCell ref="L720:M720"/>
    <mergeCell ref="N720:O720"/>
    <mergeCell ref="P720:Q720"/>
    <mergeCell ref="R720:S720"/>
    <mergeCell ref="T720:U720"/>
    <mergeCell ref="R715:S715"/>
    <mergeCell ref="T715:U715"/>
    <mergeCell ref="V715:W715"/>
    <mergeCell ref="T718:U718"/>
    <mergeCell ref="V718:W718"/>
    <mergeCell ref="B719:D721"/>
    <mergeCell ref="E719:G719"/>
    <mergeCell ref="H719:I719"/>
    <mergeCell ref="J719:K719"/>
    <mergeCell ref="L719:M719"/>
    <mergeCell ref="N719:O719"/>
    <mergeCell ref="P719:Q719"/>
    <mergeCell ref="R719:S719"/>
    <mergeCell ref="R717:S717"/>
    <mergeCell ref="T717:U717"/>
    <mergeCell ref="V717:W717"/>
    <mergeCell ref="E718:G718"/>
    <mergeCell ref="H718:I718"/>
    <mergeCell ref="J718:K718"/>
    <mergeCell ref="L718:M718"/>
    <mergeCell ref="N718:O718"/>
  </mergeCells>
  <phoneticPr fontId="4" type="noConversion"/>
  <pageMargins left="0.78740157480314965" right="0.59055118110236227" top="1.1811023622047245" bottom="0.98425196850393704" header="0" footer="0.59055118110236227"/>
  <pageSetup paperSize="9" scale="95" orientation="portrait" r:id="rId1"/>
  <headerFooter alignWithMargins="0"/>
  <rowBreaks count="20" manualBreakCount="20">
    <brk id="32" max="23" man="1"/>
    <brk id="69" max="23" man="1"/>
    <brk id="101" max="23" man="1"/>
    <brk id="135" max="23" man="1"/>
    <brk id="169" max="23" man="1"/>
    <brk id="202" max="23" man="1"/>
    <brk id="269" max="23" man="1"/>
    <brk id="303" max="23" man="1"/>
    <brk id="333" max="23" man="1"/>
    <brk id="363" max="23" man="1"/>
    <brk id="396" max="23" man="1"/>
    <brk id="429" max="23" man="1"/>
    <brk id="461" max="23" man="1"/>
    <brk id="491" max="23" man="1"/>
    <brk id="523" max="23" man="1"/>
    <brk id="557" max="23" man="1"/>
    <brk id="590" max="23" man="1"/>
    <brk id="623" max="23" man="1"/>
    <brk id="655" max="23" man="1"/>
    <brk id="688" max="2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47기3분기</vt:lpstr>
      <vt:lpstr>'47기3분기'!Print_Area</vt:lpstr>
      <vt:lpstr>'47기3분기'!ㄱ</vt:lpstr>
    </vt:vector>
  </TitlesOfParts>
  <Company>전산실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(주)삼보상호저축은행</dc:creator>
  <cp:lastModifiedBy>Administrator</cp:lastModifiedBy>
  <cp:lastPrinted>2016-08-22T07:07:03Z</cp:lastPrinted>
  <dcterms:created xsi:type="dcterms:W3CDTF">2003-09-15T06:01:06Z</dcterms:created>
  <dcterms:modified xsi:type="dcterms:W3CDTF">2016-11-18T03:27:52Z</dcterms:modified>
</cp:coreProperties>
</file>